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<sst xmlns="http://schemas.openxmlformats.org/spreadsheetml/2006/main" count="1071" uniqueCount="879">
  <si>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</si>
  <si>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</si>
  <si>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</si>
  <si>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</si>
  <si>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</si>
  <si>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</si>
  <si>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</si>
  <si>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</si>
  <si>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</si>
  <si>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</si>
  <si>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</si>
  <si>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</si>
  <si>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</si>
  <si>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</si>
  <si>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</si>
  <si>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</si>
  <si>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</si>
  <si>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</si>
  <si>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</si>
  <si>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</si>
  <si>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</si>
  <si>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</si>
  <si>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</si>
  <si>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</si>
  <si>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</si>
  <si>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</si>
  <si>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</si>
  <si>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</si>
  <si>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</si>
  <si>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</si>
  <si>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</si>
  <si>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</si>
  <si>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</si>
  <si>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</si>
  <si>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</si>
  <si>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</si>
  <si>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</si>
  <si>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</si>
  <si>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</si>
  <si>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</si>
  <si>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</si>
  <si>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</si>
  <si>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</si>
  <si>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</si>
  <si>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</si>
  <si>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</si>
  <si>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</si>
  <si>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</si>
  <si>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</si>
  <si>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</si>
  <si>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</si>
  <si>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</si>
  <si>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</si>
  <si>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</si>
  <si>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</si>
  <si>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</si>
  <si>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</si>
  <si>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</si>
  <si>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</si>
  <si>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</si>
  <si>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</si>
  <si>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</si>
  <si>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</si>
  <si>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</si>
  <si>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</si>
  <si>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</si>
  <si>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</si>
  <si>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</si>
  <si>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</si>
  <si>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</si>
  <si>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</si>
  <si>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</si>
  <si>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</si>
  <si>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</si>
  <si>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</si>
  <si>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</si>
  <si>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</si>
  <si>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</si>
  <si>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</si>
  <si>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</si>
  <si>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</si>
  <si>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</si>
  <si>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</si>
  <si>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</si>
  <si>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</si>
  <si>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</si>
  <si>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</si>
  <si>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</si>
  <si>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</si>
  <si>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</si>
  <si>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</si>
  <si>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</si>
  <si>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</si>
  <si>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</si>
  <si>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</si>
  <si>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</si>
  <si>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</si>
  <si>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</si>
  <si>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</si>
  <si>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</si>
  <si>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</si>
  <si>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</si>
  <si>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</si>
  <si>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</si>
  <si>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</si>
  <si>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</si>
  <si>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</si>
  <si>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</si>
  <si>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</si>
  <si>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</si>
  <si>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</si>
  <si>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</si>
  <si>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</si>
  <si>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</si>
  <si>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</si>
  <si>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</si>
  <si>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</si>
  <si>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</si>
  <si>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</si>
  <si>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</si>
  <si>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</si>
  <si>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</si>
  <si>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</si>
  <si>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</si>
  <si>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</si>
  <si>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</si>
  <si>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</si>
  <si>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</si>
  <si>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</si>
  <si>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</si>
  <si>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</si>
  <si>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</si>
  <si>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</si>
  <si>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</si>
  <si>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</si>
  <si>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</si>
  <si>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</si>
  <si>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</si>
  <si>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</si>
  <si>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</si>
  <si>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</si>
  <si>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</si>
  <si>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</si>
  <si>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</si>
  <si>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</si>
  <si>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</si>
  <si>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</si>
  <si>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</si>
  <si>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</si>
  <si>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</si>
  <si>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</si>
  <si>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</si>
  <si>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</si>
  <si>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</si>
  <si>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</si>
  <si>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</si>
  <si>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</si>
  <si>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</si>
  <si>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</si>
  <si>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</si>
  <si>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</si>
  <si>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</si>
  <si>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</si>
  <si>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</si>
  <si>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</si>
  <si>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</si>
  <si>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</si>
  <si>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</si>
  <si>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</si>
  <si>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</si>
  <si>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</si>
  <si>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</si>
  <si>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</si>
  <si>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</si>
  <si>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</si>
  <si>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</si>
  <si>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</si>
  <si>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</si>
  <si>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</si>
  <si>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</si>
  <si>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</si>
  <si>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</si>
  <si>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</si>
  <si>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</si>
  <si>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</si>
  <si>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</si>
  <si>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</si>
  <si>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</si>
  <si>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</si>
  <si>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</si>
  <si>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</si>
  <si>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</si>
  <si>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</si>
  <si>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</si>
  <si>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</si>
  <si>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</si>
  <si>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</si>
  <si>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</si>
  <si>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</si>
  <si>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</si>
  <si>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</si>
  <si>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</si>
  <si>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</si>
  <si>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</si>
  <si>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</si>
  <si>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</si>
  <si>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</si>
  <si>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</si>
  <si>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</si>
  <si>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</si>
  <si>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</si>
  <si>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</si>
  <si>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</si>
  <si>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</si>
  <si>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</si>
  <si>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</si>
  <si>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</si>
  <si>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</si>
  <si>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</si>
  <si>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</si>
  <si>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</si>
  <si>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</si>
  <si>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</si>
  <si>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</si>
  <si>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</si>
  <si>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</si>
  <si>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</si>
  <si>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</si>
  <si>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</si>
  <si>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</si>
  <si>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</si>
  <si>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</si>
  <si>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</si>
  <si>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</si>
  <si>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</si>
  <si>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</si>
  <si>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</si>
  <si>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</si>
  <si>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</si>
  <si>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</si>
  <si>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</si>
  <si>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</si>
  <si>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</si>
  <si>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</si>
  <si>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</si>
  <si>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</si>
  <si>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</si>
  <si>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</si>
  <si>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</si>
  <si>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</si>
  <si>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</si>
  <si>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</si>
  <si>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</si>
  <si>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</si>
  <si>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</si>
  <si>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</si>
  <si>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</si>
  <si>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</si>
  <si>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</si>
  <si>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</si>
  <si>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</si>
  <si>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</si>
  <si>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</si>
  <si>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</si>
  <si>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</si>
  <si>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</si>
  <si>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</si>
  <si>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</si>
  <si>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</si>
  <si>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</si>
  <si>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</si>
  <si>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</si>
  <si>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</si>
  <si>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</si>
  <si>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</si>
  <si>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</si>
  <si>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съставяне:19.05.2014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</si>
  <si>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</si>
  <si>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</si>
  <si>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</si>
  <si>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</si>
  <si>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</si>
  <si>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</si>
  <si>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</si>
  <si>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</si>
  <si>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</si>
  <si>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</si>
  <si>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</si>
  <si>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</si>
  <si>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</si>
  <si>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</si>
  <si>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</si>
  <si>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</si>
  <si>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</si>
  <si>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</si>
  <si>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</si>
  <si>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</si>
  <si>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</si>
  <si>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</si>
  <si>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</si>
  <si>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</si>
  <si>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</si>
  <si>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</si>
  <si>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</si>
  <si>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</si>
  <si>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</si>
  <si>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</si>
  <si>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</si>
  <si>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</si>
  <si>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</si>
  <si>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</si>
  <si>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</si>
  <si>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</si>
  <si>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</si>
  <si>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</si>
  <si>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</si>
  <si>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</si>
  <si>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</si>
  <si>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</si>
  <si>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</si>
  <si>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</si>
  <si>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</si>
  <si>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</si>
  <si>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</si>
  <si>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</si>
  <si>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</si>
  <si>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</si>
  <si>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</si>
  <si>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</si>
  <si>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</si>
  <si>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</si>
  <si>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</si>
  <si>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</si>
  <si>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</si>
  <si>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</si>
  <si>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</si>
  <si>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</si>
  <si>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</si>
  <si>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</si>
  <si>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</si>
  <si>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</si>
  <si>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</si>
  <si>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</si>
  <si>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</si>
  <si>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</si>
  <si>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</si>
  <si>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</si>
  <si>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</si>
  <si>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</si>
  <si>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</si>
  <si>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</si>
  <si>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</si>
  <si>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</si>
  <si>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</si>
  <si>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</si>
  <si>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</si>
  <si>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</si>
  <si>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</si>
  <si>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</si>
  <si>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</si>
  <si>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</si>
  <si>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</si>
  <si>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</si>
  <si>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</si>
  <si>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</si>
  <si>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</si>
  <si>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</si>
  <si>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</si>
  <si>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</si>
  <si>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</si>
  <si>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</si>
  <si>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</si>
  <si>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</si>
  <si>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</si>
  <si>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</si>
  <si>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</si>
  <si>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</si>
  <si>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</si>
  <si>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</si>
  <si>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</si>
  <si>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</si>
  <si>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</si>
  <si>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</si>
  <si>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</si>
  <si>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</si>
  <si>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</si>
  <si>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</si>
  <si>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</si>
  <si>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</si>
  <si>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</si>
  <si>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</si>
  <si>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</si>
  <si>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</si>
  <si>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</si>
  <si>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</si>
  <si>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</si>
  <si>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</si>
  <si>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</si>
  <si>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</si>
  <si>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</si>
  <si>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</si>
  <si>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</si>
  <si>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</si>
  <si>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</si>
  <si>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</si>
  <si>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</si>
  <si>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</si>
  <si>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</si>
  <si>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</si>
  <si>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</si>
  <si>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</si>
  <si>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</si>
  <si>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</si>
  <si>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</si>
  <si>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</si>
  <si>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</si>
  <si>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</si>
  <si>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</si>
  <si>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</si>
  <si>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</si>
  <si>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</si>
  <si>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</si>
  <si>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</si>
  <si>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</si>
  <si>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</si>
  <si>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</si>
  <si>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</si>
  <si>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</si>
  <si>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</si>
  <si>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</si>
  <si>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</si>
  <si>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</si>
  <si>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</si>
  <si>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</si>
  <si>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</si>
  <si>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</si>
  <si>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</si>
  <si>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</si>
  <si>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</si>
  <si>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</si>
  <si>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</si>
  <si>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</si>
  <si>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</si>
  <si>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</si>
  <si>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</si>
  <si>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</si>
  <si>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</si>
  <si>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</si>
  <si>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</si>
  <si>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</si>
  <si>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</si>
  <si>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</si>
  <si>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</si>
  <si>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</si>
  <si>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</si>
  <si>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</si>
  <si>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</si>
  <si>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</si>
  <si>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</si>
  <si>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</si>
  <si>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</si>
  <si>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</si>
  <si>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</si>
  <si>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</si>
  <si>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</si>
  <si>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</si>
  <si>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</si>
  <si>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</si>
  <si>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</si>
  <si>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</si>
  <si>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</si>
  <si>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</si>
  <si>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</si>
  <si>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</si>
  <si>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</si>
  <si>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</si>
  <si>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</si>
  <si>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</si>
  <si>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</si>
  <si>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</si>
  <si>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</si>
  <si>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</si>
  <si>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</si>
  <si>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</si>
  <si>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</si>
  <si>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</si>
  <si>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</si>
  <si>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</si>
  <si>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</si>
  <si>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</si>
  <si>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</si>
  <si>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</si>
  <si>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</si>
  <si>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</si>
  <si>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</si>
  <si>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</si>
  <si>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</si>
  <si>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</si>
  <si>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</si>
  <si>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</si>
  <si>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</si>
  <si>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</si>
  <si>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</si>
  <si>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</si>
  <si>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</si>
  <si>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</si>
  <si>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</si>
  <si>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</si>
  <si>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</si>
  <si>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</si>
  <si>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</si>
  <si>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</si>
  <si>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</si>
  <si>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</si>
  <si>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</si>
  <si>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</si>
  <si>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</si>
  <si>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</si>
  <si>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</si>
  <si>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</si>
  <si>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</si>
  <si>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</si>
  <si>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</si>
  <si>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</si>
  <si>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</si>
  <si>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</si>
  <si>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</si>
  <si>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</si>
  <si>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</si>
  <si>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</si>
  <si>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</si>
  <si>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</si>
  <si>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</si>
  <si>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</si>
  <si>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</si>
  <si>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</si>
  <si>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</si>
  <si>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</si>
  <si>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съставяне:19.05.2014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</si>
  <si>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</si>
  <si>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</si>
  <si>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</si>
  <si>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</si>
  <si>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</si>
  <si>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</si>
  <si>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</si>
  <si>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</si>
  <si>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</si>
  <si>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</si>
  <si>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</si>
  <si>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</si>
  <si>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</si>
  <si>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</si>
  <si>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</si>
  <si>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</si>
  <si>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</si>
  <si>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</si>
  <si>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</si>
  <si>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</si>
  <si>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</si>
  <si>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</si>
  <si>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</si>
  <si>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</si>
  <si>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</si>
  <si>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</si>
  <si>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</si>
  <si>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</si>
  <si>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</si>
  <si>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</si>
  <si>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</si>
  <si>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</si>
  <si>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</si>
  <si>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</si>
  <si>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</si>
  <si>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</si>
  <si>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</si>
  <si>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</si>
  <si>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</si>
  <si>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</si>
  <si>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</si>
  <si>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</si>
  <si>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</si>
  <si>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</si>
  <si>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</si>
  <si>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</si>
  <si>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</si>
  <si>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</si>
  <si>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</si>
  <si>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</si>
  <si>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</si>
  <si>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</si>
  <si>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</si>
  <si>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</si>
  <si>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</si>
  <si>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</si>
  <si>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</si>
  <si>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</si>
  <si>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</si>
  <si>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</si>
  <si>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</si>
  <si>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</si>
  <si>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</si>
  <si>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</si>
  <si>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</si>
  <si>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</si>
  <si>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</si>
  <si>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</si>
  <si>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</si>
  <si>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</si>
  <si>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</si>
  <si>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</si>
  <si>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</si>
  <si>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</si>
  <si>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</si>
  <si>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</si>
  <si>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</si>
  <si>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</si>
  <si>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</si>
  <si>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</si>
  <si>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</si>
  <si>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</si>
  <si>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</si>
  <si>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</si>
  <si>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</si>
  <si>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</si>
  <si>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</si>
  <si>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</si>
  <si>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</si>
  <si>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</si>
  <si>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</si>
  <si>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</si>
  <si>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съставяне:26.05.2014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</si>
  <si>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</si>
  <si>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</si>
  <si>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</si>
  <si>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</si>
  <si>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</si>
  <si>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</si>
  <si>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</si>
  <si>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</si>
  <si>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</si>
  <si>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</si>
  <si>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</si>
  <si>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</si>
  <si>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</si>
  <si>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</si>
  <si>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</si>
  <si>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</si>
  <si>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</si>
  <si>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</si>
  <si>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</si>
  <si>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</si>
  <si>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</si>
  <si>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</si>
  <si>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</si>
  <si>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</si>
  <si>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</si>
  <si>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</si>
  <si>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</si>
  <si>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</si>
  <si>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</si>
  <si>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</si>
  <si>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</si>
  <si>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</si>
  <si>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</si>
  <si>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</si>
  <si>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</si>
  <si>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</si>
  <si>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</si>
  <si>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</si>
  <si>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</si>
  <si>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</si>
  <si>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</si>
  <si>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</si>
  <si>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</si>
  <si>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</si>
  <si>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</si>
  <si>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</si>
  <si>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</si>
  <si>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</si>
  <si>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</si>
  <si>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</si>
  <si>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</si>
  <si>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</si>
  <si>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</si>
  <si>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</si>
  <si>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</si>
  <si>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</si>
  <si>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</si>
  <si>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</si>
  <si>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</si>
  <si>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</si>
  <si>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</si>
  <si>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</si>
  <si>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</si>
  <si>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</si>
  <si>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</si>
  <si>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</si>
  <si>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</si>
  <si>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</si>
  <si>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</si>
  <si>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</si>
  <si>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</si>
  <si>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</si>
  <si>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</si>
  <si>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</si>
  <si>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</si>
  <si>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</si>
  <si>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</si>
  <si>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</si>
  <si>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</si>
  <si>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</si>
  <si>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</si>
  <si>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</si>
  <si>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</si>
  <si>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</si>
  <si>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</si>
  <si>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</si>
  <si>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</si>
  <si>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</si>
  <si>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</si>
  <si>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</si>
  <si>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</si>
  <si>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</si>
  <si>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</si>
  <si>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</si>
  <si>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</si>
  <si>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</si>
  <si>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</si>
  <si>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</si>
  <si>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</si>
  <si>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</si>
  <si>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</si>
  <si>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</si>
  <si>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</si>
  <si>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</si>
  <si>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</si>
  <si>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</si>
  <si>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</si>
  <si>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</si>
  <si>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</si>
  <si>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</si>
  <si>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</si>
  <si>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</si>
  <si>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</si>
  <si>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</si>
  <si>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</si>
  <si>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</si>
  <si>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</si>
  <si>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</si>
  <si>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</si>
  <si>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</si>
  <si>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</si>
  <si>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</si>
  <si>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</si>
  <si>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</si>
  <si>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</si>
  <si>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</si>
  <si>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</si>
  <si>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</si>
  <si>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</si>
  <si>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</si>
  <si>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</si>
  <si>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</si>
  <si>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</si>
  <si>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</si>
  <si>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</si>
  <si>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</si>
  <si>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</si>
  <si>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</si>
  <si>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</si>
  <si>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</si>
  <si>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</si>
  <si>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</si>
  <si>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</si>
  <si>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</si>
  <si>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</si>
  <si>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</si>
  <si>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</si>
  <si>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</si>
  <si>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</si>
  <si>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</si>
  <si>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</si>
  <si>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</si>
  <si>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</si>
  <si>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</si>
  <si>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</si>
  <si>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</si>
  <si>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</si>
  <si>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</si>
  <si>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</si>
  <si>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</si>
  <si>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</si>
  <si>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</si>
  <si>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</si>
  <si>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</si>
  <si>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</si>
  <si>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</si>
  <si>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</si>
  <si>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</si>
  <si>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</si>
  <si>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</si>
  <si>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</si>
  <si>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</si>
  <si>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</si>
  <si>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съставяне:19.02.2014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</si>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</sst>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41729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1396</v>
      </c>
      <c r="D12" s="46">
        <v>1452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411</v>
      </c>
      <c r="D13" s="46">
        <v>448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438</v>
      </c>
      <c r="D14" s="46">
        <v>447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55</v>
      </c>
      <c r="D15" s="46">
        <v>61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14</v>
      </c>
      <c r="D16" s="46">
        <v>15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304</v>
      </c>
      <c r="D17" s="46">
        <v>295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2968</v>
      </c>
      <c r="D19" s="65">
        <f>SUM(D11:D18)</f>
        <v>3068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38</v>
      </c>
      <c r="D23" s="46">
        <v>46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188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8</v>
      </c>
      <c r="D26" s="46">
        <v>8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234</v>
      </c>
      <c r="D27" s="65">
        <f>SUM(D23:D26)</f>
        <v>250</v>
      </c>
      <c r="E27" s="73" t="s">
        <v>85</v>
      </c>
      <c r="F27" s="47" t="s">
        <v>86</v>
      </c>
      <c r="G27" s="57">
        <f>SUM(G28:G30)</f>
        <v>-7232</v>
      </c>
      <c r="H27" s="58">
        <f>SUM(H28:H30)</f>
        <v>-7148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-7247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8</v>
      </c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/>
      <c r="H32" s="54">
        <v>-84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-7224</v>
      </c>
      <c r="H33" s="58">
        <f>H27+H31+H32</f>
        <v>-7232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-3744</v>
      </c>
      <c r="H36" s="58">
        <f>H25+H17+H33</f>
        <v>-3752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1057</v>
      </c>
      <c r="H39" s="67">
        <v>1097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9466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5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9471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328</v>
      </c>
      <c r="D54" s="46">
        <v>328</v>
      </c>
      <c r="E54" s="40" t="s">
        <v>171</v>
      </c>
      <c r="F54" s="56" t="s">
        <v>172</v>
      </c>
      <c r="G54" s="48">
        <v>249</v>
      </c>
      <c r="H54" s="49">
        <v>249</v>
      </c>
    </row>
    <row r="55" spans="1:18" ht="25.5">
      <c r="A55" s="95" t="s">
        <v>173</v>
      </c>
      <c r="B55" s="96" t="s">
        <v>174</v>
      </c>
      <c r="C55" s="64">
        <f>C19+C20+C21+C27+C32+C45+C51+C53+C54</f>
        <v>5633</v>
      </c>
      <c r="D55" s="65">
        <f>D19+D20+D21+D27+D32+D45+D51+D53+D54</f>
        <v>5749</v>
      </c>
      <c r="E55" s="40" t="s">
        <v>175</v>
      </c>
      <c r="F55" s="83" t="s">
        <v>176</v>
      </c>
      <c r="G55" s="57">
        <f>G49+G51+G52+G53+G54</f>
        <v>9720</v>
      </c>
      <c r="H55" s="58">
        <f>H49+H51+H52+H53+H54</f>
        <v>9730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1127</v>
      </c>
      <c r="D58" s="46">
        <v>1171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307</v>
      </c>
      <c r="D59" s="46">
        <v>338</v>
      </c>
      <c r="E59" s="69" t="s">
        <v>184</v>
      </c>
      <c r="F59" s="47" t="s">
        <v>185</v>
      </c>
      <c r="G59" s="48">
        <v>685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215</v>
      </c>
      <c r="H60" s="49">
        <v>215</v>
      </c>
    </row>
    <row r="61" spans="1:18" ht="15">
      <c r="A61" s="38" t="s">
        <v>190</v>
      </c>
      <c r="B61" s="55" t="s">
        <v>191</v>
      </c>
      <c r="C61" s="45">
        <v>938</v>
      </c>
      <c r="D61" s="46">
        <v>943</v>
      </c>
      <c r="E61" s="52" t="s">
        <v>192</v>
      </c>
      <c r="F61" s="100" t="s">
        <v>193</v>
      </c>
      <c r="G61" s="57">
        <f>SUM(G62:G68)</f>
        <v>5041</v>
      </c>
      <c r="H61" s="58">
        <f>SUM(H62:H68)</f>
        <v>5112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0</v>
      </c>
      <c r="H62" s="49">
        <v>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2372</v>
      </c>
      <c r="D64" s="65">
        <f>SUM(D58:D63)</f>
        <v>2463</v>
      </c>
      <c r="E64" s="40" t="s">
        <v>203</v>
      </c>
      <c r="F64" s="47" t="s">
        <v>204</v>
      </c>
      <c r="G64" s="48">
        <v>2764</v>
      </c>
      <c r="H64" s="49">
        <v>2928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259</v>
      </c>
      <c r="H66" s="49">
        <v>177</v>
      </c>
    </row>
    <row r="67" spans="1:8" ht="15">
      <c r="A67" s="38" t="s">
        <v>210</v>
      </c>
      <c r="B67" s="44" t="s">
        <v>211</v>
      </c>
      <c r="C67" s="45">
        <v>2059</v>
      </c>
      <c r="D67" s="46">
        <v>2038</v>
      </c>
      <c r="E67" s="40" t="s">
        <v>212</v>
      </c>
      <c r="F67" s="47" t="s">
        <v>213</v>
      </c>
      <c r="G67" s="48">
        <v>78</v>
      </c>
      <c r="H67" s="49">
        <v>59</v>
      </c>
    </row>
    <row r="68" spans="1:8" ht="15">
      <c r="A68" s="38" t="s">
        <v>214</v>
      </c>
      <c r="B68" s="44" t="s">
        <v>215</v>
      </c>
      <c r="C68" s="45">
        <v>785</v>
      </c>
      <c r="D68" s="46">
        <v>756</v>
      </c>
      <c r="E68" s="40" t="s">
        <v>216</v>
      </c>
      <c r="F68" s="47" t="s">
        <v>217</v>
      </c>
      <c r="G68" s="48">
        <v>125</v>
      </c>
      <c r="H68" s="49">
        <v>132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740</v>
      </c>
      <c r="H69" s="49">
        <v>858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6681</v>
      </c>
      <c r="H71" s="103">
        <f>H59+H60+H61+H69+H70</f>
        <v>6724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64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312</v>
      </c>
      <c r="D74" s="46">
        <v>310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5035</v>
      </c>
      <c r="D75" s="65">
        <f>SUM(D67:D74)</f>
        <v>4956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6681</v>
      </c>
      <c r="H79" s="115">
        <f>H71+H74+H75+H76</f>
        <v>6724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410</v>
      </c>
      <c r="D87" s="46">
        <v>314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264</v>
      </c>
      <c r="D88" s="46">
        <v>317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674</v>
      </c>
      <c r="D91" s="65">
        <f>SUM(D87:D90)</f>
        <v>631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8081</v>
      </c>
      <c r="D93" s="65">
        <f>D64+D75+D84+D91+D92</f>
        <v>8050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13714</v>
      </c>
      <c r="D94" s="123">
        <f>D93+D55</f>
        <v>13799</v>
      </c>
      <c r="E94" s="124" t="s">
        <v>273</v>
      </c>
      <c r="F94" s="125" t="s">
        <v>274</v>
      </c>
      <c r="G94" s="126">
        <f>G36+G39+G55+G79</f>
        <v>13714</v>
      </c>
      <c r="H94" s="127">
        <f>H36+H39+H55+H79</f>
        <v>13799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41729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1063</v>
      </c>
      <c r="D9" s="164">
        <v>1446</v>
      </c>
      <c r="E9" s="162" t="s">
        <v>292</v>
      </c>
      <c r="F9" s="165" t="s">
        <v>293</v>
      </c>
      <c r="G9" s="166">
        <v>2151</v>
      </c>
      <c r="H9" s="166">
        <v>2463</v>
      </c>
    </row>
    <row r="10" spans="1:8" ht="12">
      <c r="A10" s="162" t="s">
        <v>294</v>
      </c>
      <c r="B10" s="163" t="s">
        <v>295</v>
      </c>
      <c r="C10" s="164">
        <v>199</v>
      </c>
      <c r="D10" s="164">
        <v>224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130</v>
      </c>
      <c r="D11" s="164">
        <v>100</v>
      </c>
      <c r="E11" s="167" t="s">
        <v>300</v>
      </c>
      <c r="F11" s="165" t="s">
        <v>301</v>
      </c>
      <c r="G11" s="166">
        <v>7</v>
      </c>
      <c r="H11" s="166">
        <v>15</v>
      </c>
    </row>
    <row r="12" spans="1:8" ht="12">
      <c r="A12" s="162" t="s">
        <v>302</v>
      </c>
      <c r="B12" s="163" t="s">
        <v>303</v>
      </c>
      <c r="C12" s="164">
        <v>528</v>
      </c>
      <c r="D12" s="164">
        <v>558</v>
      </c>
      <c r="E12" s="167" t="s">
        <v>80</v>
      </c>
      <c r="F12" s="165" t="s">
        <v>304</v>
      </c>
      <c r="G12" s="166">
        <v>81</v>
      </c>
      <c r="H12" s="166">
        <v>115</v>
      </c>
    </row>
    <row r="13" spans="1:18" ht="12">
      <c r="A13" s="162" t="s">
        <v>305</v>
      </c>
      <c r="B13" s="163" t="s">
        <v>306</v>
      </c>
      <c r="C13" s="164">
        <v>87</v>
      </c>
      <c r="D13" s="164">
        <v>92</v>
      </c>
      <c r="E13" s="168" t="s">
        <v>53</v>
      </c>
      <c r="F13" s="169" t="s">
        <v>307</v>
      </c>
      <c r="G13" s="158">
        <f>SUM(G9:G12)</f>
        <v>2239</v>
      </c>
      <c r="H13" s="158">
        <f>SUM(H9:H12)</f>
        <v>2593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9</v>
      </c>
      <c r="D14" s="164">
        <v>63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35</v>
      </c>
      <c r="D15" s="172">
        <v>30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6</v>
      </c>
      <c r="D16" s="172">
        <v>24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2057</v>
      </c>
      <c r="D19" s="178">
        <f>SUM(D9:D15)+D16</f>
        <v>2537</v>
      </c>
      <c r="E19" s="157" t="s">
        <v>324</v>
      </c>
      <c r="F19" s="170" t="s">
        <v>325</v>
      </c>
      <c r="G19" s="166">
        <v>3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202</v>
      </c>
      <c r="D22" s="164">
        <v>209</v>
      </c>
      <c r="E22" s="157" t="s">
        <v>333</v>
      </c>
      <c r="F22" s="170" t="s">
        <v>334</v>
      </c>
      <c r="G22" s="166">
        <v>0</v>
      </c>
      <c r="H22" s="166"/>
    </row>
    <row r="23" spans="1:8" ht="24">
      <c r="A23" s="162" t="s">
        <v>335</v>
      </c>
      <c r="B23" s="180" t="s">
        <v>336</v>
      </c>
      <c r="C23" s="164"/>
      <c r="D23" s="164">
        <v>6</v>
      </c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7</v>
      </c>
      <c r="D24" s="164">
        <v>7</v>
      </c>
      <c r="E24" s="168" t="s">
        <v>105</v>
      </c>
      <c r="F24" s="173" t="s">
        <v>341</v>
      </c>
      <c r="G24" s="158">
        <f>SUM(G19:G23)</f>
        <v>3</v>
      </c>
      <c r="H24" s="158">
        <f>SUM(H19:H23)</f>
        <v>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8</v>
      </c>
      <c r="D25" s="164"/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217</v>
      </c>
      <c r="D26" s="178">
        <f>SUM(D22:D25)</f>
        <v>222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2274</v>
      </c>
      <c r="D28" s="161">
        <f>D26+D19</f>
        <v>2759</v>
      </c>
      <c r="E28" s="155" t="s">
        <v>346</v>
      </c>
      <c r="F28" s="173" t="s">
        <v>347</v>
      </c>
      <c r="G28" s="158">
        <f>G13+G15+G24</f>
        <v>2242</v>
      </c>
      <c r="H28" s="158">
        <f>H13+H15+H24</f>
        <v>2593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32</v>
      </c>
      <c r="H30" s="182">
        <f>IF((D28-H28)&gt;0,D28-H28,0)</f>
        <v>166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2274</v>
      </c>
      <c r="D33" s="178">
        <f>D28+D31+D32</f>
        <v>2759</v>
      </c>
      <c r="E33" s="155" t="s">
        <v>362</v>
      </c>
      <c r="F33" s="173" t="s">
        <v>363</v>
      </c>
      <c r="G33" s="182">
        <f>G32+G31+G28</f>
        <v>2242</v>
      </c>
      <c r="H33" s="182">
        <f>H32+H31+H28</f>
        <v>2593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32</v>
      </c>
      <c r="H34" s="158">
        <f>IF((D33-H33)&gt;0,D33-H33,0)</f>
        <v>166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32</v>
      </c>
      <c r="H39" s="199">
        <f>IF(H34&gt;0,IF(D35+H34&lt;0,0,D35+H34),IF(D34-D35&lt;0,D35-D34,0))</f>
        <v>166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40</v>
      </c>
      <c r="H40" s="166">
        <v>12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8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154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2274</v>
      </c>
      <c r="D42" s="182">
        <f>D33+D35+D39</f>
        <v>2759</v>
      </c>
      <c r="E42" s="185" t="s">
        <v>389</v>
      </c>
      <c r="F42" s="194" t="s">
        <v>390</v>
      </c>
      <c r="G42" s="182">
        <f>G39+G33</f>
        <v>2274</v>
      </c>
      <c r="H42" s="182">
        <f>H39+H33</f>
        <v>2759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41778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41729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2189</v>
      </c>
      <c r="D10" s="241">
        <v>1786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-1405</v>
      </c>
      <c r="D11" s="241">
        <v>-1612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-396</v>
      </c>
      <c r="D13" s="241">
        <v>-495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-22</v>
      </c>
      <c r="D14" s="241">
        <v>26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-11</v>
      </c>
      <c r="D17" s="241">
        <v>-7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-6</v>
      </c>
      <c r="D18" s="241">
        <v>-6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/>
      <c r="D19" s="241">
        <v>-7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349</v>
      </c>
      <c r="D20" s="237">
        <f>SUM(D10:D19)</f>
        <v>-315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-37</v>
      </c>
      <c r="D22" s="241">
        <v>-26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-19</v>
      </c>
      <c r="D24" s="241">
        <v>-8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-56</v>
      </c>
      <c r="D32" s="237">
        <f>SUM(D22:D31)</f>
        <v>-34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926</v>
      </c>
      <c r="D36" s="241">
        <v>1362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-858</v>
      </c>
      <c r="D37" s="241">
        <v>-780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-310</v>
      </c>
      <c r="D39" s="241">
        <v>-270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-8</v>
      </c>
      <c r="D41" s="241">
        <v>-7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-250</v>
      </c>
      <c r="D42" s="237">
        <f>SUM(D34:D41)</f>
        <v>305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43</v>
      </c>
      <c r="D43" s="237">
        <f>D42+D32+D20</f>
        <v>-44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631</v>
      </c>
      <c r="D44" s="251">
        <v>538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674</v>
      </c>
      <c r="D45" s="237">
        <f>D44+D43</f>
        <v>494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674</v>
      </c>
      <c r="D46" s="252">
        <v>494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:M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41729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-7331</v>
      </c>
      <c r="K11" s="303"/>
      <c r="L11" s="304">
        <f>SUM(C11:K11)</f>
        <v>-3752</v>
      </c>
      <c r="M11" s="302">
        <f>'справка №1-БАЛАНС'!H39</f>
        <v>1097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-7331</v>
      </c>
      <c r="K15" s="310">
        <f t="shared" si="2"/>
        <v>0</v>
      </c>
      <c r="L15" s="304">
        <f t="shared" si="1"/>
        <v>-3752</v>
      </c>
      <c r="M15" s="310">
        <f t="shared" si="2"/>
        <v>1097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8</v>
      </c>
      <c r="J16" s="316">
        <f>+'справка №1-БАЛАНС'!G32</f>
        <v>0</v>
      </c>
      <c r="K16" s="303"/>
      <c r="L16" s="304">
        <f t="shared" si="1"/>
        <v>8</v>
      </c>
      <c r="M16" s="303">
        <v>-40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107</v>
      </c>
      <c r="J29" s="306">
        <f t="shared" si="6"/>
        <v>-7331</v>
      </c>
      <c r="K29" s="306">
        <f t="shared" si="6"/>
        <v>0</v>
      </c>
      <c r="L29" s="304">
        <f t="shared" si="1"/>
        <v>-3744</v>
      </c>
      <c r="M29" s="306">
        <f t="shared" si="6"/>
        <v>1057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107</v>
      </c>
      <c r="J32" s="306">
        <f t="shared" si="7"/>
        <v>-7331</v>
      </c>
      <c r="K32" s="306">
        <f t="shared" si="7"/>
        <v>0</v>
      </c>
      <c r="L32" s="304">
        <f t="shared" si="1"/>
        <v>-3744</v>
      </c>
      <c r="M32" s="306">
        <f>M29+M30+M31</f>
        <v>1057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41729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4033</v>
      </c>
      <c r="L10" s="353">
        <v>56</v>
      </c>
      <c r="M10" s="353"/>
      <c r="N10" s="352">
        <f aca="true" t="shared" si="4" ref="N10:N39">K10+L10-M10</f>
        <v>4089</v>
      </c>
      <c r="O10" s="353"/>
      <c r="P10" s="353"/>
      <c r="Q10" s="352">
        <f t="shared" si="0"/>
        <v>4089</v>
      </c>
      <c r="R10" s="352">
        <f t="shared" si="1"/>
        <v>1396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4419</v>
      </c>
      <c r="E11" s="351">
        <v>7</v>
      </c>
      <c r="F11" s="351">
        <v>12</v>
      </c>
      <c r="G11" s="352">
        <f t="shared" si="2"/>
        <v>4414</v>
      </c>
      <c r="H11" s="353"/>
      <c r="I11" s="353"/>
      <c r="J11" s="352">
        <f t="shared" si="3"/>
        <v>4414</v>
      </c>
      <c r="K11" s="353">
        <v>3969</v>
      </c>
      <c r="L11" s="353">
        <v>46</v>
      </c>
      <c r="M11" s="353">
        <v>12</v>
      </c>
      <c r="N11" s="352">
        <f t="shared" si="4"/>
        <v>4003</v>
      </c>
      <c r="O11" s="353"/>
      <c r="P11" s="353"/>
      <c r="Q11" s="352">
        <f t="shared" si="0"/>
        <v>4003</v>
      </c>
      <c r="R11" s="352">
        <f t="shared" si="1"/>
        <v>411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527</v>
      </c>
      <c r="L12" s="353">
        <v>8</v>
      </c>
      <c r="M12" s="353"/>
      <c r="N12" s="352">
        <f t="shared" si="4"/>
        <v>535</v>
      </c>
      <c r="O12" s="353"/>
      <c r="P12" s="353"/>
      <c r="Q12" s="352">
        <f t="shared" si="0"/>
        <v>535</v>
      </c>
      <c r="R12" s="352">
        <f t="shared" si="1"/>
        <v>438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251</v>
      </c>
      <c r="E13" s="351"/>
      <c r="F13" s="351"/>
      <c r="G13" s="352">
        <f t="shared" si="2"/>
        <v>251</v>
      </c>
      <c r="H13" s="353"/>
      <c r="I13" s="353"/>
      <c r="J13" s="352">
        <f t="shared" si="3"/>
        <v>251</v>
      </c>
      <c r="K13" s="353">
        <v>192</v>
      </c>
      <c r="L13" s="353">
        <v>4</v>
      </c>
      <c r="M13" s="353"/>
      <c r="N13" s="352">
        <f t="shared" si="4"/>
        <v>196</v>
      </c>
      <c r="O13" s="353"/>
      <c r="P13" s="353"/>
      <c r="Q13" s="352">
        <f t="shared" si="0"/>
        <v>196</v>
      </c>
      <c r="R13" s="352">
        <f t="shared" si="1"/>
        <v>55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/>
      <c r="F14" s="351"/>
      <c r="G14" s="352">
        <f t="shared" si="2"/>
        <v>80</v>
      </c>
      <c r="H14" s="353"/>
      <c r="I14" s="353"/>
      <c r="J14" s="352">
        <f t="shared" si="3"/>
        <v>80</v>
      </c>
      <c r="K14" s="353">
        <v>65</v>
      </c>
      <c r="L14" s="353">
        <v>1</v>
      </c>
      <c r="M14" s="353"/>
      <c r="N14" s="352">
        <f t="shared" si="4"/>
        <v>66</v>
      </c>
      <c r="O14" s="353"/>
      <c r="P14" s="353"/>
      <c r="Q14" s="352">
        <f t="shared" si="0"/>
        <v>66</v>
      </c>
      <c r="R14" s="352">
        <f t="shared" si="1"/>
        <v>14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295</v>
      </c>
      <c r="E15" s="358">
        <v>9</v>
      </c>
      <c r="F15" s="358"/>
      <c r="G15" s="352">
        <f t="shared" si="2"/>
        <v>304</v>
      </c>
      <c r="H15" s="359"/>
      <c r="I15" s="359"/>
      <c r="J15" s="352">
        <f t="shared" si="3"/>
        <v>304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304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11853</v>
      </c>
      <c r="E17" s="365">
        <f>SUM(E9:E16)</f>
        <v>16</v>
      </c>
      <c r="F17" s="365">
        <f>SUM(F9:F16)</f>
        <v>12</v>
      </c>
      <c r="G17" s="352">
        <f t="shared" si="2"/>
        <v>11857</v>
      </c>
      <c r="H17" s="366">
        <f>SUM(H9:H16)</f>
        <v>0</v>
      </c>
      <c r="I17" s="366">
        <f>SUM(I9:I16)</f>
        <v>0</v>
      </c>
      <c r="J17" s="352">
        <f t="shared" si="3"/>
        <v>11857</v>
      </c>
      <c r="K17" s="366">
        <f>SUM(K9:K16)</f>
        <v>8786</v>
      </c>
      <c r="L17" s="366">
        <f>SUM(L9:L16)</f>
        <v>115</v>
      </c>
      <c r="M17" s="366">
        <f>SUM(M9:M16)</f>
        <v>12</v>
      </c>
      <c r="N17" s="352">
        <f t="shared" si="4"/>
        <v>8889</v>
      </c>
      <c r="O17" s="366">
        <f>SUM(O9:O16)</f>
        <v>0</v>
      </c>
      <c r="P17" s="366">
        <f>SUM(P9:P16)</f>
        <v>0</v>
      </c>
      <c r="Q17" s="352">
        <f t="shared" si="5"/>
        <v>8889</v>
      </c>
      <c r="R17" s="352">
        <f t="shared" si="6"/>
        <v>2968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257</v>
      </c>
      <c r="E21" s="351"/>
      <c r="F21" s="351"/>
      <c r="G21" s="352">
        <f t="shared" si="2"/>
        <v>257</v>
      </c>
      <c r="H21" s="353"/>
      <c r="I21" s="353"/>
      <c r="J21" s="352">
        <f t="shared" si="3"/>
        <v>257</v>
      </c>
      <c r="K21" s="353">
        <v>212</v>
      </c>
      <c r="L21" s="353">
        <v>7</v>
      </c>
      <c r="M21" s="353"/>
      <c r="N21" s="352">
        <f t="shared" si="4"/>
        <v>219</v>
      </c>
      <c r="O21" s="353"/>
      <c r="P21" s="353"/>
      <c r="Q21" s="352">
        <f t="shared" si="5"/>
        <v>219</v>
      </c>
      <c r="R21" s="352">
        <f t="shared" si="6"/>
        <v>38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327</v>
      </c>
      <c r="E22" s="351"/>
      <c r="F22" s="351"/>
      <c r="G22" s="352">
        <f t="shared" si="2"/>
        <v>327</v>
      </c>
      <c r="H22" s="353"/>
      <c r="I22" s="353"/>
      <c r="J22" s="352">
        <f t="shared" si="3"/>
        <v>327</v>
      </c>
      <c r="K22" s="353">
        <v>131</v>
      </c>
      <c r="L22" s="353">
        <v>8</v>
      </c>
      <c r="M22" s="353"/>
      <c r="N22" s="352">
        <f t="shared" si="4"/>
        <v>139</v>
      </c>
      <c r="O22" s="353"/>
      <c r="P22" s="353"/>
      <c r="Q22" s="352">
        <f t="shared" si="5"/>
        <v>139</v>
      </c>
      <c r="R22" s="352">
        <f t="shared" si="6"/>
        <v>188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113</v>
      </c>
      <c r="E24" s="351"/>
      <c r="F24" s="351"/>
      <c r="G24" s="352">
        <f t="shared" si="2"/>
        <v>113</v>
      </c>
      <c r="H24" s="353"/>
      <c r="I24" s="353"/>
      <c r="J24" s="352">
        <f t="shared" si="3"/>
        <v>113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8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697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697</v>
      </c>
      <c r="H25" s="378">
        <f t="shared" si="7"/>
        <v>0</v>
      </c>
      <c r="I25" s="378">
        <f t="shared" si="7"/>
        <v>0</v>
      </c>
      <c r="J25" s="377">
        <f t="shared" si="3"/>
        <v>697</v>
      </c>
      <c r="K25" s="378">
        <f t="shared" si="7"/>
        <v>448</v>
      </c>
      <c r="L25" s="378">
        <f t="shared" si="7"/>
        <v>15</v>
      </c>
      <c r="M25" s="378">
        <f t="shared" si="7"/>
        <v>0</v>
      </c>
      <c r="N25" s="377">
        <f t="shared" si="4"/>
        <v>463</v>
      </c>
      <c r="O25" s="378">
        <f t="shared" si="7"/>
        <v>0</v>
      </c>
      <c r="P25" s="378">
        <f t="shared" si="7"/>
        <v>0</v>
      </c>
      <c r="Q25" s="377">
        <f t="shared" si="5"/>
        <v>463</v>
      </c>
      <c r="R25" s="377">
        <f t="shared" si="6"/>
        <v>234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12550</v>
      </c>
      <c r="E40" s="396">
        <f>E17+E18+E19+E25+E38+E39</f>
        <v>16</v>
      </c>
      <c r="F40" s="396">
        <f aca="true" t="shared" si="13" ref="F40:R40">F17+F18+F19+F25+F38+F39</f>
        <v>12</v>
      </c>
      <c r="G40" s="396">
        <f t="shared" si="13"/>
        <v>12554</v>
      </c>
      <c r="H40" s="396">
        <f t="shared" si="13"/>
        <v>0</v>
      </c>
      <c r="I40" s="396">
        <f t="shared" si="13"/>
        <v>0</v>
      </c>
      <c r="J40" s="396">
        <f t="shared" si="13"/>
        <v>12554</v>
      </c>
      <c r="K40" s="396">
        <f t="shared" si="13"/>
        <v>9234</v>
      </c>
      <c r="L40" s="396">
        <f t="shared" si="13"/>
        <v>130</v>
      </c>
      <c r="M40" s="396">
        <f t="shared" si="13"/>
        <v>12</v>
      </c>
      <c r="N40" s="396">
        <f t="shared" si="13"/>
        <v>9352</v>
      </c>
      <c r="O40" s="396">
        <f t="shared" si="13"/>
        <v>0</v>
      </c>
      <c r="P40" s="396">
        <f t="shared" si="13"/>
        <v>0</v>
      </c>
      <c r="Q40" s="396">
        <f t="shared" si="13"/>
        <v>9352</v>
      </c>
      <c r="R40" s="396">
        <f t="shared" si="13"/>
        <v>3202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631</v>
      </c>
      <c r="C44" s="403"/>
      <c r="D44" s="404"/>
      <c r="E44" s="404"/>
      <c r="F44" s="404"/>
      <c r="G44" s="397"/>
      <c r="H44" s="585" t="s">
        <v>632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633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41729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634</v>
      </c>
      <c r="B5" s="421"/>
      <c r="C5" s="422"/>
      <c r="D5" s="354"/>
      <c r="E5" s="423" t="s">
        <v>635</v>
      </c>
    </row>
    <row r="6" spans="1:14" s="343" customFormat="1" ht="11.25" customHeight="1">
      <c r="A6" s="424" t="s">
        <v>479</v>
      </c>
      <c r="B6" s="425" t="s">
        <v>10</v>
      </c>
      <c r="C6" s="426" t="s">
        <v>636</v>
      </c>
      <c r="D6" s="598" t="s">
        <v>637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638</v>
      </c>
      <c r="E7" s="432" t="s">
        <v>639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640</v>
      </c>
      <c r="B9" s="434" t="s">
        <v>641</v>
      </c>
      <c r="C9" s="435"/>
      <c r="D9" s="435"/>
      <c r="E9" s="436">
        <f>C9-D9</f>
        <v>0</v>
      </c>
      <c r="F9" s="437"/>
    </row>
    <row r="10" spans="1:6" ht="12">
      <c r="A10" s="431" t="s">
        <v>642</v>
      </c>
      <c r="B10" s="433"/>
      <c r="C10" s="438"/>
      <c r="D10" s="438"/>
      <c r="E10" s="436"/>
      <c r="F10" s="437"/>
    </row>
    <row r="11" spans="1:15" ht="12">
      <c r="A11" s="439" t="s">
        <v>643</v>
      </c>
      <c r="B11" s="440" t="s">
        <v>644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645</v>
      </c>
      <c r="B12" s="440" t="s">
        <v>646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647</v>
      </c>
      <c r="B13" s="440" t="s">
        <v>648</v>
      </c>
      <c r="C13" s="435"/>
      <c r="D13" s="435"/>
      <c r="E13" s="436">
        <f t="shared" si="0"/>
        <v>0</v>
      </c>
      <c r="F13" s="437"/>
    </row>
    <row r="14" spans="1:6" ht="12">
      <c r="A14" s="439" t="s">
        <v>649</v>
      </c>
      <c r="B14" s="440" t="s">
        <v>650</v>
      </c>
      <c r="C14" s="435"/>
      <c r="D14" s="435"/>
      <c r="E14" s="436">
        <f t="shared" si="0"/>
        <v>0</v>
      </c>
      <c r="F14" s="437"/>
    </row>
    <row r="15" spans="1:6" ht="12">
      <c r="A15" s="439" t="s">
        <v>651</v>
      </c>
      <c r="B15" s="440" t="s">
        <v>652</v>
      </c>
      <c r="C15" s="435"/>
      <c r="D15" s="435"/>
      <c r="E15" s="436">
        <f t="shared" si="0"/>
        <v>0</v>
      </c>
      <c r="F15" s="437"/>
    </row>
    <row r="16" spans="1:15" ht="12">
      <c r="A16" s="439" t="s">
        <v>653</v>
      </c>
      <c r="B16" s="440" t="s">
        <v>654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655</v>
      </c>
      <c r="B17" s="440" t="s">
        <v>656</v>
      </c>
      <c r="C17" s="435"/>
      <c r="D17" s="435"/>
      <c r="E17" s="436">
        <f t="shared" si="0"/>
        <v>0</v>
      </c>
      <c r="F17" s="437"/>
    </row>
    <row r="18" spans="1:6" ht="12">
      <c r="A18" s="439" t="s">
        <v>649</v>
      </c>
      <c r="B18" s="440" t="s">
        <v>657</v>
      </c>
      <c r="C18" s="435"/>
      <c r="D18" s="435"/>
      <c r="E18" s="436">
        <f t="shared" si="0"/>
        <v>0</v>
      </c>
      <c r="F18" s="437"/>
    </row>
    <row r="19" spans="1:15" ht="12">
      <c r="A19" s="442" t="s">
        <v>658</v>
      </c>
      <c r="B19" s="434" t="s">
        <v>659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660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661</v>
      </c>
      <c r="B21" s="434" t="s">
        <v>662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663</v>
      </c>
      <c r="B23" s="444"/>
      <c r="C23" s="441"/>
      <c r="D23" s="438"/>
      <c r="E23" s="436"/>
      <c r="F23" s="437"/>
    </row>
    <row r="24" spans="1:15" ht="12">
      <c r="A24" s="439" t="s">
        <v>664</v>
      </c>
      <c r="B24" s="440" t="s">
        <v>665</v>
      </c>
      <c r="C24" s="441">
        <f>SUM(C25:C27)</f>
        <v>188</v>
      </c>
      <c r="D24" s="441">
        <f>SUM(D25:D27)</f>
        <v>188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666</v>
      </c>
      <c r="B25" s="440" t="s">
        <v>667</v>
      </c>
      <c r="C25" s="435">
        <v>172</v>
      </c>
      <c r="D25" s="435">
        <v>172</v>
      </c>
      <c r="E25" s="436">
        <f t="shared" si="0"/>
        <v>0</v>
      </c>
      <c r="F25" s="437"/>
    </row>
    <row r="26" spans="1:6" ht="12">
      <c r="A26" s="439" t="s">
        <v>668</v>
      </c>
      <c r="B26" s="440" t="s">
        <v>669</v>
      </c>
      <c r="C26" s="435">
        <v>4</v>
      </c>
      <c r="D26" s="435">
        <v>4</v>
      </c>
      <c r="E26" s="436">
        <f t="shared" si="0"/>
        <v>0</v>
      </c>
      <c r="F26" s="437"/>
    </row>
    <row r="27" spans="1:6" ht="12">
      <c r="A27" s="439" t="s">
        <v>670</v>
      </c>
      <c r="B27" s="440" t="s">
        <v>671</v>
      </c>
      <c r="C27" s="435">
        <v>12</v>
      </c>
      <c r="D27" s="435">
        <v>12</v>
      </c>
      <c r="E27" s="436">
        <f t="shared" si="0"/>
        <v>0</v>
      </c>
      <c r="F27" s="437"/>
    </row>
    <row r="28" spans="1:6" ht="12">
      <c r="A28" s="439" t="s">
        <v>672</v>
      </c>
      <c r="B28" s="440" t="s">
        <v>673</v>
      </c>
      <c r="C28" s="435">
        <v>538</v>
      </c>
      <c r="D28" s="435">
        <v>538</v>
      </c>
      <c r="E28" s="436">
        <f t="shared" si="0"/>
        <v>0</v>
      </c>
      <c r="F28" s="437"/>
    </row>
    <row r="29" spans="1:6" ht="12">
      <c r="A29" s="439" t="s">
        <v>674</v>
      </c>
      <c r="B29" s="440" t="s">
        <v>675</v>
      </c>
      <c r="C29" s="435"/>
      <c r="D29" s="435"/>
      <c r="E29" s="436">
        <f t="shared" si="0"/>
        <v>0</v>
      </c>
      <c r="F29" s="437"/>
    </row>
    <row r="30" spans="1:6" ht="12">
      <c r="A30" s="439" t="s">
        <v>676</v>
      </c>
      <c r="B30" s="440" t="s">
        <v>677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678</v>
      </c>
      <c r="B31" s="440" t="s">
        <v>679</v>
      </c>
      <c r="C31" s="435"/>
      <c r="D31" s="435"/>
      <c r="E31" s="436">
        <f t="shared" si="0"/>
        <v>0</v>
      </c>
      <c r="F31" s="437"/>
    </row>
    <row r="32" spans="1:6" ht="12">
      <c r="A32" s="439" t="s">
        <v>680</v>
      </c>
      <c r="B32" s="440" t="s">
        <v>681</v>
      </c>
      <c r="C32" s="435"/>
      <c r="D32" s="435"/>
      <c r="E32" s="436">
        <f t="shared" si="0"/>
        <v>0</v>
      </c>
      <c r="F32" s="437"/>
    </row>
    <row r="33" spans="1:15" ht="12">
      <c r="A33" s="439" t="s">
        <v>682</v>
      </c>
      <c r="B33" s="440" t="s">
        <v>683</v>
      </c>
      <c r="C33" s="445">
        <f>SUM(C34:C37)</f>
        <v>24</v>
      </c>
      <c r="D33" s="445">
        <f>SUM(D34:D37)</f>
        <v>24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684</v>
      </c>
      <c r="B34" s="440" t="s">
        <v>685</v>
      </c>
      <c r="C34" s="435"/>
      <c r="D34" s="435"/>
      <c r="E34" s="436">
        <f t="shared" si="0"/>
        <v>0</v>
      </c>
      <c r="F34" s="437"/>
    </row>
    <row r="35" spans="1:6" ht="12">
      <c r="A35" s="439" t="s">
        <v>686</v>
      </c>
      <c r="B35" s="440" t="s">
        <v>687</v>
      </c>
      <c r="C35" s="435">
        <v>24</v>
      </c>
      <c r="D35" s="435">
        <v>24</v>
      </c>
      <c r="E35" s="436">
        <f t="shared" si="0"/>
        <v>0</v>
      </c>
      <c r="F35" s="437"/>
    </row>
    <row r="36" spans="1:6" ht="12">
      <c r="A36" s="439" t="s">
        <v>688</v>
      </c>
      <c r="B36" s="440" t="s">
        <v>689</v>
      </c>
      <c r="C36" s="435"/>
      <c r="D36" s="435"/>
      <c r="E36" s="436">
        <f t="shared" si="0"/>
        <v>0</v>
      </c>
      <c r="F36" s="437"/>
    </row>
    <row r="37" spans="1:6" ht="12">
      <c r="A37" s="439" t="s">
        <v>690</v>
      </c>
      <c r="B37" s="440" t="s">
        <v>691</v>
      </c>
      <c r="C37" s="435"/>
      <c r="D37" s="435"/>
      <c r="E37" s="436">
        <f t="shared" si="0"/>
        <v>0</v>
      </c>
      <c r="F37" s="437"/>
    </row>
    <row r="38" spans="1:15" ht="12">
      <c r="A38" s="439" t="s">
        <v>692</v>
      </c>
      <c r="B38" s="440" t="s">
        <v>693</v>
      </c>
      <c r="C38" s="441">
        <f>SUM(C39:C42)</f>
        <v>1048</v>
      </c>
      <c r="D38" s="445">
        <f>SUM(D39:D42)</f>
        <v>1048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694</v>
      </c>
      <c r="B39" s="440" t="s">
        <v>695</v>
      </c>
      <c r="C39" s="435"/>
      <c r="D39" s="435"/>
      <c r="E39" s="436">
        <f t="shared" si="0"/>
        <v>0</v>
      </c>
      <c r="F39" s="437"/>
    </row>
    <row r="40" spans="1:6" ht="12">
      <c r="A40" s="439" t="s">
        <v>696</v>
      </c>
      <c r="B40" s="440" t="s">
        <v>697</v>
      </c>
      <c r="C40" s="435"/>
      <c r="D40" s="435"/>
      <c r="E40" s="436">
        <f t="shared" si="0"/>
        <v>0</v>
      </c>
      <c r="F40" s="437"/>
    </row>
    <row r="41" spans="1:6" ht="12">
      <c r="A41" s="439" t="s">
        <v>698</v>
      </c>
      <c r="B41" s="440" t="s">
        <v>699</v>
      </c>
      <c r="C41" s="435"/>
      <c r="D41" s="435"/>
      <c r="E41" s="436">
        <f t="shared" si="0"/>
        <v>0</v>
      </c>
      <c r="F41" s="437"/>
    </row>
    <row r="42" spans="1:6" ht="12">
      <c r="A42" s="439" t="s">
        <v>700</v>
      </c>
      <c r="B42" s="440" t="s">
        <v>701</v>
      </c>
      <c r="C42" s="435">
        <v>1048</v>
      </c>
      <c r="D42" s="435">
        <v>1048</v>
      </c>
      <c r="E42" s="436">
        <f t="shared" si="0"/>
        <v>0</v>
      </c>
      <c r="F42" s="437"/>
    </row>
    <row r="43" spans="1:15" ht="12">
      <c r="A43" s="442" t="s">
        <v>702</v>
      </c>
      <c r="B43" s="434" t="s">
        <v>703</v>
      </c>
      <c r="C43" s="438">
        <f>C24+C28+C29+C31+C30+C32+C33+C38</f>
        <v>3613</v>
      </c>
      <c r="D43" s="438">
        <f>D24+D28+D29+D31+D30+D32+D33+D38</f>
        <v>3613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704</v>
      </c>
      <c r="B44" s="433" t="s">
        <v>705</v>
      </c>
      <c r="C44" s="447">
        <f>C43+C21+C19+C9</f>
        <v>3914</v>
      </c>
      <c r="D44" s="447">
        <f>D43+D21+D19+D9</f>
        <v>3613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706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707</v>
      </c>
      <c r="D48" s="598" t="s">
        <v>708</v>
      </c>
      <c r="E48" s="598"/>
      <c r="F48" s="427" t="s">
        <v>709</v>
      </c>
    </row>
    <row r="49" spans="1:6" s="343" customFormat="1" ht="12">
      <c r="A49" s="424"/>
      <c r="B49" s="430"/>
      <c r="C49" s="453"/>
      <c r="D49" s="431" t="s">
        <v>638</v>
      </c>
      <c r="E49" s="431" t="s">
        <v>639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710</v>
      </c>
      <c r="B51" s="444"/>
      <c r="C51" s="447"/>
      <c r="D51" s="447"/>
      <c r="E51" s="447"/>
      <c r="F51" s="455"/>
    </row>
    <row r="52" spans="1:16" ht="24">
      <c r="A52" s="439" t="s">
        <v>711</v>
      </c>
      <c r="B52" s="440" t="s">
        <v>712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713</v>
      </c>
      <c r="B53" s="440" t="s">
        <v>714</v>
      </c>
      <c r="C53" s="435"/>
      <c r="D53" s="435"/>
      <c r="E53" s="441">
        <f>C53-D53</f>
        <v>0</v>
      </c>
      <c r="F53" s="435"/>
    </row>
    <row r="54" spans="1:6" ht="12">
      <c r="A54" s="439" t="s">
        <v>715</v>
      </c>
      <c r="B54" s="440" t="s">
        <v>716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700</v>
      </c>
      <c r="B55" s="440" t="s">
        <v>717</v>
      </c>
      <c r="C55" s="435"/>
      <c r="D55" s="435"/>
      <c r="E55" s="441">
        <f t="shared" si="1"/>
        <v>0</v>
      </c>
      <c r="F55" s="435"/>
    </row>
    <row r="56" spans="1:16" ht="24">
      <c r="A56" s="439" t="s">
        <v>718</v>
      </c>
      <c r="B56" s="440" t="s">
        <v>719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720</v>
      </c>
      <c r="B57" s="440" t="s">
        <v>721</v>
      </c>
      <c r="C57" s="435"/>
      <c r="D57" s="435"/>
      <c r="E57" s="441">
        <f t="shared" si="1"/>
        <v>0</v>
      </c>
      <c r="F57" s="435"/>
    </row>
    <row r="58" spans="1:6" ht="12">
      <c r="A58" s="456" t="s">
        <v>722</v>
      </c>
      <c r="B58" s="440" t="s">
        <v>723</v>
      </c>
      <c r="C58" s="457"/>
      <c r="D58" s="457"/>
      <c r="E58" s="441">
        <f t="shared" si="1"/>
        <v>0</v>
      </c>
      <c r="F58" s="457"/>
    </row>
    <row r="59" spans="1:6" ht="12">
      <c r="A59" s="456" t="s">
        <v>724</v>
      </c>
      <c r="B59" s="440" t="s">
        <v>725</v>
      </c>
      <c r="C59" s="435"/>
      <c r="D59" s="435"/>
      <c r="E59" s="441">
        <f t="shared" si="1"/>
        <v>0</v>
      </c>
      <c r="F59" s="435"/>
    </row>
    <row r="60" spans="1:6" ht="12">
      <c r="A60" s="456" t="s">
        <v>722</v>
      </c>
      <c r="B60" s="440" t="s">
        <v>726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727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728</v>
      </c>
      <c r="C62" s="435"/>
      <c r="D62" s="435"/>
      <c r="E62" s="441">
        <f t="shared" si="1"/>
        <v>0</v>
      </c>
      <c r="F62" s="458"/>
    </row>
    <row r="63" spans="1:6" ht="12">
      <c r="A63" s="439" t="s">
        <v>729</v>
      </c>
      <c r="B63" s="440" t="s">
        <v>730</v>
      </c>
      <c r="C63" s="435">
        <v>9466</v>
      </c>
      <c r="D63" s="435"/>
      <c r="E63" s="441">
        <f t="shared" si="1"/>
        <v>9466</v>
      </c>
      <c r="F63" s="458"/>
    </row>
    <row r="64" spans="1:6" ht="12">
      <c r="A64" s="439" t="s">
        <v>731</v>
      </c>
      <c r="B64" s="440" t="s">
        <v>732</v>
      </c>
      <c r="C64" s="435">
        <v>15</v>
      </c>
      <c r="D64" s="435"/>
      <c r="E64" s="441">
        <f t="shared" si="1"/>
        <v>15</v>
      </c>
      <c r="F64" s="458"/>
    </row>
    <row r="65" spans="1:6" ht="12">
      <c r="A65" s="439" t="s">
        <v>733</v>
      </c>
      <c r="B65" s="440" t="s">
        <v>734</v>
      </c>
      <c r="C65" s="457">
        <v>15</v>
      </c>
      <c r="D65" s="457"/>
      <c r="E65" s="441">
        <f t="shared" si="1"/>
        <v>15</v>
      </c>
      <c r="F65" s="459"/>
    </row>
    <row r="66" spans="1:16" ht="12">
      <c r="A66" s="442" t="s">
        <v>735</v>
      </c>
      <c r="B66" s="434" t="s">
        <v>736</v>
      </c>
      <c r="C66" s="447">
        <f>C52+C56+C61+C62+C63+C64</f>
        <v>9481</v>
      </c>
      <c r="D66" s="447">
        <f>D52+D56+D61+D62+D63+D64</f>
        <v>0</v>
      </c>
      <c r="E66" s="441">
        <f t="shared" si="1"/>
        <v>9481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737</v>
      </c>
      <c r="B67" s="433"/>
      <c r="C67" s="438"/>
      <c r="D67" s="438"/>
      <c r="E67" s="441"/>
      <c r="F67" s="460"/>
    </row>
    <row r="68" spans="1:6" ht="12">
      <c r="A68" s="439" t="s">
        <v>738</v>
      </c>
      <c r="B68" s="461" t="s">
        <v>739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740</v>
      </c>
      <c r="B70" s="444"/>
      <c r="C70" s="438"/>
      <c r="D70" s="438"/>
      <c r="E70" s="441"/>
      <c r="F70" s="460"/>
    </row>
    <row r="71" spans="1:16" ht="24">
      <c r="A71" s="439" t="s">
        <v>711</v>
      </c>
      <c r="B71" s="440" t="s">
        <v>741</v>
      </c>
      <c r="C71" s="445">
        <f>SUM(C72:C74)</f>
        <v>97</v>
      </c>
      <c r="D71" s="445">
        <f>SUM(D72:D74)</f>
        <v>97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742</v>
      </c>
      <c r="B72" s="440" t="s">
        <v>743</v>
      </c>
      <c r="C72" s="435">
        <v>27</v>
      </c>
      <c r="D72" s="435">
        <v>27</v>
      </c>
      <c r="E72" s="441">
        <f t="shared" si="1"/>
        <v>0</v>
      </c>
      <c r="F72" s="458"/>
    </row>
    <row r="73" spans="1:6" ht="12">
      <c r="A73" s="439" t="s">
        <v>744</v>
      </c>
      <c r="B73" s="440" t="s">
        <v>745</v>
      </c>
      <c r="C73" s="435"/>
      <c r="D73" s="435"/>
      <c r="E73" s="441">
        <f t="shared" si="1"/>
        <v>0</v>
      </c>
      <c r="F73" s="458"/>
    </row>
    <row r="74" spans="1:6" ht="12">
      <c r="A74" s="439" t="s">
        <v>746</v>
      </c>
      <c r="B74" s="440" t="s">
        <v>747</v>
      </c>
      <c r="C74" s="435">
        <v>70</v>
      </c>
      <c r="D74" s="435">
        <v>70</v>
      </c>
      <c r="E74" s="441">
        <f t="shared" si="1"/>
        <v>0</v>
      </c>
      <c r="F74" s="458"/>
    </row>
    <row r="75" spans="1:16" ht="24">
      <c r="A75" s="439" t="s">
        <v>718</v>
      </c>
      <c r="B75" s="440" t="s">
        <v>748</v>
      </c>
      <c r="C75" s="447">
        <f>C76+C78</f>
        <v>539</v>
      </c>
      <c r="D75" s="447">
        <f>D76+D78</f>
        <v>539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749</v>
      </c>
      <c r="B76" s="440" t="s">
        <v>750</v>
      </c>
      <c r="C76" s="435">
        <v>539</v>
      </c>
      <c r="D76" s="435">
        <v>539</v>
      </c>
      <c r="E76" s="441">
        <f t="shared" si="1"/>
        <v>0</v>
      </c>
      <c r="F76" s="435"/>
    </row>
    <row r="77" spans="1:6" ht="12">
      <c r="A77" s="439" t="s">
        <v>751</v>
      </c>
      <c r="B77" s="440" t="s">
        <v>752</v>
      </c>
      <c r="C77" s="457"/>
      <c r="D77" s="457"/>
      <c r="E77" s="441">
        <f t="shared" si="1"/>
        <v>0</v>
      </c>
      <c r="F77" s="457"/>
    </row>
    <row r="78" spans="1:6" ht="12">
      <c r="A78" s="439" t="s">
        <v>753</v>
      </c>
      <c r="B78" s="440" t="s">
        <v>754</v>
      </c>
      <c r="C78" s="435"/>
      <c r="D78" s="435"/>
      <c r="E78" s="441">
        <f t="shared" si="1"/>
        <v>0</v>
      </c>
      <c r="F78" s="435"/>
    </row>
    <row r="79" spans="1:6" ht="12">
      <c r="A79" s="439" t="s">
        <v>722</v>
      </c>
      <c r="B79" s="440" t="s">
        <v>755</v>
      </c>
      <c r="C79" s="457"/>
      <c r="D79" s="457"/>
      <c r="E79" s="441">
        <f t="shared" si="1"/>
        <v>0</v>
      </c>
      <c r="F79" s="457"/>
    </row>
    <row r="80" spans="1:16" ht="12">
      <c r="A80" s="439" t="s">
        <v>756</v>
      </c>
      <c r="B80" s="440" t="s">
        <v>757</v>
      </c>
      <c r="C80" s="447">
        <f>SUM(C81:C84)</f>
        <v>215</v>
      </c>
      <c r="D80" s="447">
        <f>SUM(D81:D84)</f>
        <v>215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758</v>
      </c>
      <c r="B81" s="440" t="s">
        <v>759</v>
      </c>
      <c r="C81" s="435"/>
      <c r="D81" s="435"/>
      <c r="E81" s="441">
        <f t="shared" si="1"/>
        <v>0</v>
      </c>
      <c r="F81" s="435"/>
    </row>
    <row r="82" spans="1:6" ht="12">
      <c r="A82" s="439" t="s">
        <v>760</v>
      </c>
      <c r="B82" s="440" t="s">
        <v>761</v>
      </c>
      <c r="C82" s="435">
        <v>215</v>
      </c>
      <c r="D82" s="435">
        <v>215</v>
      </c>
      <c r="E82" s="441">
        <f t="shared" si="1"/>
        <v>0</v>
      </c>
      <c r="F82" s="435"/>
    </row>
    <row r="83" spans="1:6" ht="24">
      <c r="A83" s="439" t="s">
        <v>762</v>
      </c>
      <c r="B83" s="440" t="s">
        <v>763</v>
      </c>
      <c r="C83" s="435"/>
      <c r="D83" s="435"/>
      <c r="E83" s="441">
        <f t="shared" si="1"/>
        <v>0</v>
      </c>
      <c r="F83" s="435"/>
    </row>
    <row r="84" spans="1:6" ht="12">
      <c r="A84" s="439" t="s">
        <v>764</v>
      </c>
      <c r="B84" s="440" t="s">
        <v>765</v>
      </c>
      <c r="C84" s="435"/>
      <c r="D84" s="435"/>
      <c r="E84" s="441">
        <f t="shared" si="1"/>
        <v>0</v>
      </c>
      <c r="F84" s="435"/>
    </row>
    <row r="85" spans="1:16" ht="12">
      <c r="A85" s="439" t="s">
        <v>766</v>
      </c>
      <c r="B85" s="440" t="s">
        <v>767</v>
      </c>
      <c r="C85" s="438">
        <f>SUM(C86:C90)+C94</f>
        <v>2880</v>
      </c>
      <c r="D85" s="438">
        <f>SUM(D86:D90)+D94</f>
        <v>2880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768</v>
      </c>
      <c r="B86" s="440" t="s">
        <v>769</v>
      </c>
      <c r="C86" s="435"/>
      <c r="D86" s="435"/>
      <c r="E86" s="441">
        <f t="shared" si="1"/>
        <v>0</v>
      </c>
      <c r="F86" s="435"/>
    </row>
    <row r="87" spans="1:6" ht="12">
      <c r="A87" s="439" t="s">
        <v>770</v>
      </c>
      <c r="B87" s="440" t="s">
        <v>771</v>
      </c>
      <c r="C87" s="435">
        <v>2605</v>
      </c>
      <c r="D87" s="435">
        <v>2605</v>
      </c>
      <c r="E87" s="441">
        <f t="shared" si="1"/>
        <v>0</v>
      </c>
      <c r="F87" s="435"/>
    </row>
    <row r="88" spans="1:6" ht="12">
      <c r="A88" s="439" t="s">
        <v>772</v>
      </c>
      <c r="B88" s="440" t="s">
        <v>773</v>
      </c>
      <c r="C88" s="435"/>
      <c r="D88" s="435"/>
      <c r="E88" s="441">
        <f t="shared" si="1"/>
        <v>0</v>
      </c>
      <c r="F88" s="435"/>
    </row>
    <row r="89" spans="1:6" ht="12">
      <c r="A89" s="439" t="s">
        <v>774</v>
      </c>
      <c r="B89" s="440" t="s">
        <v>775</v>
      </c>
      <c r="C89" s="435">
        <v>107</v>
      </c>
      <c r="D89" s="435">
        <v>107</v>
      </c>
      <c r="E89" s="441">
        <f t="shared" si="1"/>
        <v>0</v>
      </c>
      <c r="F89" s="435"/>
    </row>
    <row r="90" spans="1:16" ht="12">
      <c r="A90" s="439" t="s">
        <v>776</v>
      </c>
      <c r="B90" s="440" t="s">
        <v>777</v>
      </c>
      <c r="C90" s="447">
        <f>SUM(C91:C93)</f>
        <v>125</v>
      </c>
      <c r="D90" s="447">
        <f>SUM(D91:D93)</f>
        <v>125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778</v>
      </c>
      <c r="B91" s="440" t="s">
        <v>779</v>
      </c>
      <c r="C91" s="435"/>
      <c r="D91" s="435"/>
      <c r="E91" s="441">
        <f t="shared" si="1"/>
        <v>0</v>
      </c>
      <c r="F91" s="435"/>
    </row>
    <row r="92" spans="1:6" ht="12">
      <c r="A92" s="439" t="s">
        <v>686</v>
      </c>
      <c r="B92" s="440" t="s">
        <v>780</v>
      </c>
      <c r="C92" s="435"/>
      <c r="D92" s="435"/>
      <c r="E92" s="441">
        <f t="shared" si="1"/>
        <v>0</v>
      </c>
      <c r="F92" s="435"/>
    </row>
    <row r="93" spans="1:6" ht="12">
      <c r="A93" s="439" t="s">
        <v>690</v>
      </c>
      <c r="B93" s="440" t="s">
        <v>781</v>
      </c>
      <c r="C93" s="435">
        <v>125</v>
      </c>
      <c r="D93" s="435">
        <v>125</v>
      </c>
      <c r="E93" s="441">
        <f t="shared" si="1"/>
        <v>0</v>
      </c>
      <c r="F93" s="435"/>
    </row>
    <row r="94" spans="1:6" ht="12">
      <c r="A94" s="439" t="s">
        <v>782</v>
      </c>
      <c r="B94" s="440" t="s">
        <v>783</v>
      </c>
      <c r="C94" s="435">
        <v>43</v>
      </c>
      <c r="D94" s="435">
        <v>43</v>
      </c>
      <c r="E94" s="441">
        <f t="shared" si="1"/>
        <v>0</v>
      </c>
      <c r="F94" s="435"/>
    </row>
    <row r="95" spans="1:6" ht="12">
      <c r="A95" s="439" t="s">
        <v>784</v>
      </c>
      <c r="B95" s="440" t="s">
        <v>785</v>
      </c>
      <c r="C95" s="435">
        <v>592</v>
      </c>
      <c r="D95" s="435">
        <v>592</v>
      </c>
      <c r="E95" s="441">
        <f t="shared" si="1"/>
        <v>0</v>
      </c>
      <c r="F95" s="458"/>
    </row>
    <row r="96" spans="1:16" ht="12">
      <c r="A96" s="442" t="s">
        <v>786</v>
      </c>
      <c r="B96" s="461" t="s">
        <v>787</v>
      </c>
      <c r="C96" s="438">
        <f>C85+C80+C75+C71+C95</f>
        <v>4323</v>
      </c>
      <c r="D96" s="438">
        <f>D85+D80+D75+D71+D95</f>
        <v>4323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788</v>
      </c>
      <c r="B97" s="433" t="s">
        <v>789</v>
      </c>
      <c r="C97" s="438">
        <f>C96+C68+C66</f>
        <v>13804</v>
      </c>
      <c r="D97" s="438">
        <f>D96+D68+D66</f>
        <v>4323</v>
      </c>
      <c r="E97" s="438">
        <f>E96+E68+E66</f>
        <v>9481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790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791</v>
      </c>
      <c r="D100" s="427" t="s">
        <v>792</v>
      </c>
      <c r="E100" s="427" t="s">
        <v>793</v>
      </c>
      <c r="F100" s="427" t="s">
        <v>794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795</v>
      </c>
      <c r="B102" s="440" t="s">
        <v>796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797</v>
      </c>
      <c r="B103" s="440" t="s">
        <v>798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799</v>
      </c>
      <c r="B104" s="440" t="s">
        <v>800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801</v>
      </c>
      <c r="B105" s="433" t="s">
        <v>802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803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804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805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806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807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808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809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41729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810</v>
      </c>
    </row>
    <row r="7" spans="1:9" s="487" customFormat="1" ht="11.25" customHeight="1">
      <c r="A7" s="484" t="s">
        <v>479</v>
      </c>
      <c r="B7" s="485"/>
      <c r="C7" s="605" t="s">
        <v>811</v>
      </c>
      <c r="D7" s="605"/>
      <c r="E7" s="605"/>
      <c r="F7" s="605" t="s">
        <v>812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813</v>
      </c>
      <c r="D8" s="489" t="s">
        <v>814</v>
      </c>
      <c r="E8" s="489" t="s">
        <v>815</v>
      </c>
      <c r="F8" s="490" t="s">
        <v>816</v>
      </c>
      <c r="G8" s="606" t="s">
        <v>817</v>
      </c>
      <c r="H8" s="606"/>
      <c r="I8" s="491" t="s">
        <v>818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819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820</v>
      </c>
      <c r="B12" s="501" t="s">
        <v>821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822</v>
      </c>
      <c r="B13" s="501" t="s">
        <v>823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824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825</v>
      </c>
      <c r="B15" s="501" t="s">
        <v>826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827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828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829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820</v>
      </c>
      <c r="B19" s="501" t="s">
        <v>830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831</v>
      </c>
      <c r="B20" s="501" t="s">
        <v>832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833</v>
      </c>
      <c r="B21" s="501" t="s">
        <v>834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835</v>
      </c>
      <c r="B22" s="501" t="s">
        <v>836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837</v>
      </c>
      <c r="B23" s="501" t="s">
        <v>838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839</v>
      </c>
      <c r="B24" s="501" t="s">
        <v>840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841</v>
      </c>
      <c r="B25" s="512" t="s">
        <v>842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843</v>
      </c>
      <c r="B26" s="507" t="s">
        <v>844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845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846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847</v>
      </c>
      <c r="B2" s="610"/>
      <c r="C2" s="610"/>
      <c r="D2" s="610"/>
      <c r="E2" s="610"/>
      <c r="F2" s="610"/>
    </row>
    <row r="3" spans="1:6" ht="12.75" customHeight="1">
      <c r="A3" s="610" t="s">
        <v>848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849</v>
      </c>
      <c r="B6" s="612">
        <f>'справка №1-БАЛАНС'!E5</f>
        <v>41729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850</v>
      </c>
      <c r="B8" s="539" t="s">
        <v>10</v>
      </c>
      <c r="C8" s="540" t="s">
        <v>851</v>
      </c>
      <c r="D8" s="540" t="s">
        <v>852</v>
      </c>
      <c r="E8" s="540" t="s">
        <v>853</v>
      </c>
      <c r="F8" s="540" t="s">
        <v>854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855</v>
      </c>
      <c r="B10" s="544"/>
      <c r="C10" s="545"/>
      <c r="D10" s="545"/>
      <c r="E10" s="545"/>
      <c r="F10" s="545"/>
    </row>
    <row r="11" spans="1:6" ht="18" customHeight="1">
      <c r="A11" s="546" t="s">
        <v>856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843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856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843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2014-05-30T05:38:12Z</dcterms:created>
  <dcterms:modified xsi:type="dcterms:W3CDTF">2014-05-30T05:38:12Z</dcterms:modified>
  <cp:category/>
  <cp:version/>
  <cp:contentType/>
  <cp:contentStatus/>
</cp:coreProperties>
</file>