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<sst xmlns="http://schemas.openxmlformats.org/spreadsheetml/2006/main" count="1867" uniqueCount="663">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</sst>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44926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44981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44981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SheetLayoutView="80" zoomScalePageLayoutView="0" workbookViewId="0" topLeftCell="A9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.75">
      <c r="A13" s="66" t="s">
        <v>27</v>
      </c>
      <c r="B13" s="68" t="s">
        <v>28</v>
      </c>
      <c r="C13" s="119">
        <v>6072</v>
      </c>
      <c r="D13" s="118">
        <v>6324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.75">
      <c r="A14" s="66" t="s">
        <v>30</v>
      </c>
      <c r="B14" s="68" t="s">
        <v>31</v>
      </c>
      <c r="C14" s="119">
        <v>1508</v>
      </c>
      <c r="D14" s="118">
        <v>2278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431</v>
      </c>
      <c r="D15" s="118">
        <v>457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139</v>
      </c>
      <c r="D16" s="118">
        <v>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48</v>
      </c>
      <c r="D17" s="118">
        <v>18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275</v>
      </c>
      <c r="D18" s="118">
        <v>275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10140</v>
      </c>
      <c r="D20" s="336">
        <f>SUM(D12:D19)</f>
        <v>11024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8249</v>
      </c>
      <c r="H21" s="118">
        <v>8249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559</v>
      </c>
      <c r="H22" s="352">
        <f>SUM(H23:H25)</f>
        <v>488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322</v>
      </c>
      <c r="H23" s="118">
        <v>251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21</v>
      </c>
      <c r="D25" s="118">
        <v>56</v>
      </c>
      <c r="E25" s="66" t="s">
        <v>73</v>
      </c>
      <c r="F25" s="69" t="s">
        <v>74</v>
      </c>
      <c r="G25" s="119">
        <v>237</v>
      </c>
      <c r="H25" s="118">
        <v>237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8808</v>
      </c>
      <c r="H26" s="336">
        <f>H20+H21+H22</f>
        <v>8737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21</v>
      </c>
      <c r="D28" s="336">
        <f>SUM(D24:D27)</f>
        <v>56</v>
      </c>
      <c r="E28" s="124" t="s">
        <v>84</v>
      </c>
      <c r="F28" s="69" t="s">
        <v>85</v>
      </c>
      <c r="G28" s="333">
        <f>SUM(G29:G31)</f>
        <v>-5500</v>
      </c>
      <c r="H28" s="334">
        <f>SUM(H29:H31)</f>
        <v>-6348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4077</v>
      </c>
      <c r="H29" s="118">
        <v>3861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-9577</v>
      </c>
      <c r="H30" s="118">
        <v>-10209</v>
      </c>
      <c r="M30" s="74"/>
    </row>
    <row r="31" spans="1:8" ht="15.7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2411</v>
      </c>
      <c r="H32" s="118">
        <v>919</v>
      </c>
      <c r="M32" s="74"/>
    </row>
    <row r="33" spans="1:8" ht="15.7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-3089</v>
      </c>
      <c r="H34" s="336">
        <f>H28+H32+H33</f>
        <v>-5429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8123</v>
      </c>
      <c r="H37" s="338">
        <f>H26+H18+H34</f>
        <v>5712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1179</v>
      </c>
      <c r="H40" s="321">
        <v>916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225</v>
      </c>
      <c r="H45" s="118">
        <v>367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7061</v>
      </c>
      <c r="H48" s="118">
        <v>7391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7286</v>
      </c>
      <c r="H50" s="334">
        <f>SUM(H44:H49)</f>
        <v>7758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269</v>
      </c>
      <c r="D55" s="247">
        <v>269</v>
      </c>
      <c r="E55" s="66" t="s">
        <v>168</v>
      </c>
      <c r="F55" s="71" t="s">
        <v>169</v>
      </c>
      <c r="G55" s="119">
        <v>354</v>
      </c>
      <c r="H55" s="118">
        <v>819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12533</v>
      </c>
      <c r="D56" s="340">
        <f>D20+D21+D22+D28+D33+D46+D52+D54+D55</f>
        <v>13452</v>
      </c>
      <c r="E56" s="76" t="s">
        <v>529</v>
      </c>
      <c r="F56" s="75" t="s">
        <v>172</v>
      </c>
      <c r="G56" s="337">
        <f>G50+G52+G53+G54+G55</f>
        <v>7640</v>
      </c>
      <c r="H56" s="338">
        <f>H50+H52+H53+H54+H55</f>
        <v>8577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1852</v>
      </c>
      <c r="D59" s="118">
        <v>1315</v>
      </c>
      <c r="E59" s="123" t="s">
        <v>180</v>
      </c>
      <c r="F59" s="254" t="s">
        <v>181</v>
      </c>
      <c r="G59" s="119">
        <v>355</v>
      </c>
      <c r="H59" s="118">
        <v>358</v>
      </c>
    </row>
    <row r="60" spans="1:13" ht="15.75">
      <c r="A60" s="66" t="s">
        <v>178</v>
      </c>
      <c r="B60" s="68" t="s">
        <v>179</v>
      </c>
      <c r="C60" s="119">
        <v>413</v>
      </c>
      <c r="D60" s="118">
        <v>276</v>
      </c>
      <c r="E60" s="66" t="s">
        <v>184</v>
      </c>
      <c r="F60" s="69" t="s">
        <v>185</v>
      </c>
      <c r="G60" s="119">
        <v>142</v>
      </c>
      <c r="H60" s="118">
        <v>142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2509</v>
      </c>
      <c r="H61" s="334">
        <f>SUM(H62:H68)</f>
        <v>2221</v>
      </c>
    </row>
    <row r="62" spans="1:13" ht="15.75">
      <c r="A62" s="66" t="s">
        <v>186</v>
      </c>
      <c r="B62" s="70" t="s">
        <v>187</v>
      </c>
      <c r="C62" s="119">
        <v>2296</v>
      </c>
      <c r="D62" s="118">
        <v>1329</v>
      </c>
      <c r="E62" s="122" t="s">
        <v>192</v>
      </c>
      <c r="F62" s="69" t="s">
        <v>193</v>
      </c>
      <c r="G62" s="119">
        <v>2</v>
      </c>
      <c r="H62" s="118">
        <v>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1904</v>
      </c>
      <c r="H64" s="118">
        <v>1661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4561</v>
      </c>
      <c r="D65" s="336">
        <f>SUM(D59:D64)</f>
        <v>2920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451</v>
      </c>
      <c r="H66" s="118">
        <v>359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125</v>
      </c>
      <c r="H67" s="118">
        <v>101</v>
      </c>
    </row>
    <row r="68" spans="1:8" ht="15.75">
      <c r="A68" s="66" t="s">
        <v>206</v>
      </c>
      <c r="B68" s="68" t="s">
        <v>207</v>
      </c>
      <c r="C68" s="119">
        <v>526</v>
      </c>
      <c r="D68" s="118">
        <v>488</v>
      </c>
      <c r="E68" s="66" t="s">
        <v>212</v>
      </c>
      <c r="F68" s="69" t="s">
        <v>213</v>
      </c>
      <c r="G68" s="119">
        <v>27</v>
      </c>
      <c r="H68" s="118">
        <v>91</v>
      </c>
    </row>
    <row r="69" spans="1:8" ht="15.75">
      <c r="A69" s="66" t="s">
        <v>210</v>
      </c>
      <c r="B69" s="68" t="s">
        <v>211</v>
      </c>
      <c r="C69" s="119">
        <v>350</v>
      </c>
      <c r="D69" s="118">
        <v>456</v>
      </c>
      <c r="E69" s="123" t="s">
        <v>79</v>
      </c>
      <c r="F69" s="69" t="s">
        <v>216</v>
      </c>
      <c r="G69" s="119">
        <v>119</v>
      </c>
      <c r="H69" s="118">
        <v>445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3125</v>
      </c>
      <c r="H71" s="336">
        <f>H59+H60+H61+H69+H70</f>
        <v>3166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307</v>
      </c>
      <c r="D73" s="118">
        <v>249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532</v>
      </c>
      <c r="D75" s="118">
        <v>209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1715</v>
      </c>
      <c r="D76" s="336">
        <f>SUM(D68:D75)</f>
        <v>1402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3125</v>
      </c>
      <c r="H79" s="338">
        <f>H71+H73+H75+H77</f>
        <v>3166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11</v>
      </c>
      <c r="D88" s="118">
        <v>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1247</v>
      </c>
      <c r="D89" s="118">
        <v>582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>
        <v>8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1258</v>
      </c>
      <c r="D92" s="336">
        <f>SUM(D88:D91)</f>
        <v>597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7534</v>
      </c>
      <c r="D94" s="340">
        <f>D65+D76+D85+D92+D93</f>
        <v>4919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20067</v>
      </c>
      <c r="D95" s="342">
        <f>D94+D56</f>
        <v>18371</v>
      </c>
      <c r="E95" s="150" t="s">
        <v>605</v>
      </c>
      <c r="F95" s="257" t="s">
        <v>268</v>
      </c>
      <c r="G95" s="341">
        <f>G37+G40+G56+G79</f>
        <v>20067</v>
      </c>
      <c r="H95" s="342">
        <f>H37+H40+H56+H79</f>
        <v>18371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44981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80" zoomScaleNormal="80" zoomScaleSheetLayoutView="80" zoomScalePageLayoutView="0" workbookViewId="0" topLeftCell="A10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9209</v>
      </c>
      <c r="D12" s="238">
        <v>5841</v>
      </c>
      <c r="E12" s="116" t="s">
        <v>277</v>
      </c>
      <c r="F12" s="161" t="s">
        <v>278</v>
      </c>
      <c r="G12" s="237">
        <v>16651</v>
      </c>
      <c r="H12" s="238">
        <v>11885</v>
      </c>
    </row>
    <row r="13" spans="1:8" ht="15.75">
      <c r="A13" s="116" t="s">
        <v>279</v>
      </c>
      <c r="B13" s="112" t="s">
        <v>280</v>
      </c>
      <c r="C13" s="237">
        <v>828</v>
      </c>
      <c r="D13" s="238">
        <v>671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1367</v>
      </c>
      <c r="D14" s="238">
        <v>1520</v>
      </c>
      <c r="E14" s="166" t="s">
        <v>285</v>
      </c>
      <c r="F14" s="161" t="s">
        <v>286</v>
      </c>
      <c r="G14" s="237">
        <v>173</v>
      </c>
      <c r="H14" s="238">
        <v>107</v>
      </c>
    </row>
    <row r="15" spans="1:8" ht="15.75">
      <c r="A15" s="116" t="s">
        <v>287</v>
      </c>
      <c r="B15" s="112" t="s">
        <v>288</v>
      </c>
      <c r="C15" s="237">
        <v>3862</v>
      </c>
      <c r="D15" s="238">
        <v>3190</v>
      </c>
      <c r="E15" s="166" t="s">
        <v>79</v>
      </c>
      <c r="F15" s="161" t="s">
        <v>289</v>
      </c>
      <c r="G15" s="237">
        <v>936</v>
      </c>
      <c r="H15" s="238">
        <v>404</v>
      </c>
    </row>
    <row r="16" spans="1:8" ht="15.75">
      <c r="A16" s="116" t="s">
        <v>290</v>
      </c>
      <c r="B16" s="112" t="s">
        <v>291</v>
      </c>
      <c r="C16" s="237">
        <v>675</v>
      </c>
      <c r="D16" s="238">
        <v>562</v>
      </c>
      <c r="E16" s="157" t="s">
        <v>52</v>
      </c>
      <c r="F16" s="185" t="s">
        <v>292</v>
      </c>
      <c r="G16" s="366">
        <f>SUM(G12:G15)</f>
        <v>17760</v>
      </c>
      <c r="H16" s="367">
        <f>SUM(H12:H15)</f>
        <v>12396</v>
      </c>
    </row>
    <row r="17" spans="1:8" ht="31.5">
      <c r="A17" s="116" t="s">
        <v>293</v>
      </c>
      <c r="B17" s="112" t="s">
        <v>294</v>
      </c>
      <c r="C17" s="237">
        <v>13</v>
      </c>
      <c r="D17" s="238">
        <v>10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-1103</v>
      </c>
      <c r="D18" s="238">
        <v>-327</v>
      </c>
      <c r="E18" s="155" t="s">
        <v>297</v>
      </c>
      <c r="F18" s="159" t="s">
        <v>298</v>
      </c>
      <c r="G18" s="377">
        <v>658</v>
      </c>
      <c r="H18" s="378">
        <v>951</v>
      </c>
    </row>
    <row r="19" spans="1:8" ht="15.75">
      <c r="A19" s="116" t="s">
        <v>299</v>
      </c>
      <c r="B19" s="112" t="s">
        <v>300</v>
      </c>
      <c r="C19" s="237">
        <v>525</v>
      </c>
      <c r="D19" s="238">
        <v>232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15376</v>
      </c>
      <c r="D22" s="367">
        <f>SUM(D12:D18)+D19</f>
        <v>11699</v>
      </c>
      <c r="E22" s="116" t="s">
        <v>309</v>
      </c>
      <c r="F22" s="158" t="s">
        <v>310</v>
      </c>
      <c r="G22" s="237">
        <v>22</v>
      </c>
      <c r="H22" s="238">
        <v>25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301</v>
      </c>
      <c r="D25" s="238">
        <v>310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39</v>
      </c>
      <c r="D27" s="238">
        <v>29</v>
      </c>
      <c r="E27" s="157" t="s">
        <v>104</v>
      </c>
      <c r="F27" s="159" t="s">
        <v>326</v>
      </c>
      <c r="G27" s="366">
        <f>SUM(G22:G26)</f>
        <v>22</v>
      </c>
      <c r="H27" s="367">
        <f>SUM(H22:H26)</f>
        <v>25</v>
      </c>
    </row>
    <row r="28" spans="1:8" ht="15.75">
      <c r="A28" s="116" t="s">
        <v>79</v>
      </c>
      <c r="B28" s="158" t="s">
        <v>327</v>
      </c>
      <c r="C28" s="237">
        <v>50</v>
      </c>
      <c r="D28" s="238">
        <v>41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390</v>
      </c>
      <c r="D29" s="367">
        <f>SUM(D25:D28)</f>
        <v>380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15766</v>
      </c>
      <c r="D31" s="373">
        <f>D29+D22</f>
        <v>12079</v>
      </c>
      <c r="E31" s="172" t="s">
        <v>521</v>
      </c>
      <c r="F31" s="187" t="s">
        <v>331</v>
      </c>
      <c r="G31" s="174">
        <f>G16+G18+G27</f>
        <v>18440</v>
      </c>
      <c r="H31" s="175">
        <f>H16+H18+H27</f>
        <v>13372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2674</v>
      </c>
      <c r="D33" s="165">
        <f>IF((H31-D31)&gt;0,H31-D31,0)</f>
        <v>1293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15766</v>
      </c>
      <c r="D36" s="375">
        <f>D31-D34+D35</f>
        <v>12079</v>
      </c>
      <c r="E36" s="183" t="s">
        <v>346</v>
      </c>
      <c r="F36" s="177" t="s">
        <v>347</v>
      </c>
      <c r="G36" s="188">
        <f>G35-G34+G31</f>
        <v>18440</v>
      </c>
      <c r="H36" s="189">
        <f>H35-H34+H31</f>
        <v>13372</v>
      </c>
    </row>
    <row r="37" spans="1:8" ht="15.75">
      <c r="A37" s="182" t="s">
        <v>348</v>
      </c>
      <c r="B37" s="152" t="s">
        <v>349</v>
      </c>
      <c r="C37" s="372">
        <f>IF((G36-C36)&gt;0,G36-C36,0)</f>
        <v>2674</v>
      </c>
      <c r="D37" s="373">
        <f>IF((H36-D36)&gt;0,H36-D36,0)</f>
        <v>1293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2674</v>
      </c>
      <c r="D42" s="165">
        <f>+IF((H36-D36-D38)&gt;0,H36-D36-D38,0)</f>
        <v>1293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263</v>
      </c>
      <c r="D43" s="238">
        <v>227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2411</v>
      </c>
      <c r="D44" s="189">
        <f>IF(H42=0,IF(D42-D43&gt;0,D42-D43+H43,0),IF(H42-H43&lt;0,H43-H42+D42,0))</f>
        <v>1066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18440</v>
      </c>
      <c r="D45" s="369">
        <f>D36+D38+D42</f>
        <v>13372</v>
      </c>
      <c r="E45" s="191" t="s">
        <v>373</v>
      </c>
      <c r="F45" s="193" t="s">
        <v>374</v>
      </c>
      <c r="G45" s="368">
        <f>G42+G36</f>
        <v>18440</v>
      </c>
      <c r="H45" s="369">
        <f>H42+H36</f>
        <v>13372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44981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17482</v>
      </c>
      <c r="D11" s="118">
        <v>12447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-11897</v>
      </c>
      <c r="D12" s="118">
        <v>-8476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-4820</v>
      </c>
      <c r="D14" s="118">
        <v>-2787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1916</v>
      </c>
      <c r="D15" s="118">
        <v>243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-13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-13</v>
      </c>
      <c r="D18" s="118">
        <v>-4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-39</v>
      </c>
      <c r="D19" s="118">
        <v>-29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-742</v>
      </c>
      <c r="D20" s="118">
        <v>-123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1874</v>
      </c>
      <c r="D21" s="397">
        <f>SUM(D11:D20)</f>
        <v>1271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-420</v>
      </c>
      <c r="D23" s="118">
        <v>-145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-420</v>
      </c>
      <c r="D33" s="397">
        <f>SUM(D23:D32)</f>
        <v>-145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11691</v>
      </c>
      <c r="D37" s="118">
        <v>8186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-12165</v>
      </c>
      <c r="D38" s="118">
        <v>-8554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-303</v>
      </c>
      <c r="D40" s="118">
        <v>-479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-16</v>
      </c>
      <c r="D42" s="118">
        <v>136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-793</v>
      </c>
      <c r="D43" s="399">
        <f>SUM(D35:D42)</f>
        <v>-711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661</v>
      </c>
      <c r="D44" s="228">
        <f>D43+D33+D21</f>
        <v>415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597</v>
      </c>
      <c r="D45" s="230">
        <v>182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1258</v>
      </c>
      <c r="D46" s="232">
        <f>D45+D44</f>
        <v>597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1258</v>
      </c>
      <c r="D47" s="219">
        <v>597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44981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25">
      <selection activeCell="K40" sqref="K4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8249</v>
      </c>
      <c r="F13" s="322">
        <f>'1-Баланс'!H23</f>
        <v>251</v>
      </c>
      <c r="G13" s="322">
        <f>'1-Баланс'!H24</f>
        <v>0</v>
      </c>
      <c r="H13" s="323">
        <v>237</v>
      </c>
      <c r="I13" s="322">
        <f>'1-Баланс'!H29+'1-Баланс'!H32</f>
        <v>4780</v>
      </c>
      <c r="J13" s="322">
        <f>'1-Баланс'!H30+'1-Баланс'!H33</f>
        <v>-10209</v>
      </c>
      <c r="K13" s="323"/>
      <c r="L13" s="322">
        <f>SUM(C13:K13)</f>
        <v>5712</v>
      </c>
      <c r="M13" s="324">
        <f>'1-Баланс'!H40</f>
        <v>916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8249</v>
      </c>
      <c r="F17" s="391">
        <f t="shared" si="2"/>
        <v>251</v>
      </c>
      <c r="G17" s="391">
        <f t="shared" si="2"/>
        <v>0</v>
      </c>
      <c r="H17" s="391">
        <f t="shared" si="2"/>
        <v>237</v>
      </c>
      <c r="I17" s="391">
        <f t="shared" si="2"/>
        <v>4780</v>
      </c>
      <c r="J17" s="391">
        <f t="shared" si="2"/>
        <v>-10209</v>
      </c>
      <c r="K17" s="391">
        <f t="shared" si="2"/>
        <v>0</v>
      </c>
      <c r="L17" s="322">
        <f t="shared" si="1"/>
        <v>5712</v>
      </c>
      <c r="M17" s="392">
        <f t="shared" si="2"/>
        <v>916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2411</v>
      </c>
      <c r="J18" s="322">
        <f>+'1-Баланс'!G33</f>
        <v>0</v>
      </c>
      <c r="K18" s="323"/>
      <c r="L18" s="322">
        <f t="shared" si="1"/>
        <v>2411</v>
      </c>
      <c r="M18" s="376">
        <v>263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71</v>
      </c>
      <c r="G19" s="90">
        <f t="shared" si="3"/>
        <v>0</v>
      </c>
      <c r="H19" s="90">
        <f t="shared" si="3"/>
        <v>0</v>
      </c>
      <c r="I19" s="90">
        <f t="shared" si="3"/>
        <v>-71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71</v>
      </c>
      <c r="G21" s="237"/>
      <c r="H21" s="237"/>
      <c r="I21" s="237">
        <v>-71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>
        <v>-632</v>
      </c>
      <c r="J22" s="237">
        <v>632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8249</v>
      </c>
      <c r="F31" s="391">
        <f t="shared" si="6"/>
        <v>322</v>
      </c>
      <c r="G31" s="391">
        <f t="shared" si="6"/>
        <v>0</v>
      </c>
      <c r="H31" s="391">
        <f t="shared" si="6"/>
        <v>237</v>
      </c>
      <c r="I31" s="391">
        <f t="shared" si="6"/>
        <v>6488</v>
      </c>
      <c r="J31" s="391">
        <f t="shared" si="6"/>
        <v>-9577</v>
      </c>
      <c r="K31" s="391">
        <f t="shared" si="6"/>
        <v>0</v>
      </c>
      <c r="L31" s="322">
        <f t="shared" si="1"/>
        <v>8123</v>
      </c>
      <c r="M31" s="392">
        <f t="shared" si="6"/>
        <v>1179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8249</v>
      </c>
      <c r="F34" s="325">
        <f t="shared" si="7"/>
        <v>322</v>
      </c>
      <c r="G34" s="325">
        <f t="shared" si="7"/>
        <v>0</v>
      </c>
      <c r="H34" s="325">
        <f t="shared" si="7"/>
        <v>237</v>
      </c>
      <c r="I34" s="325">
        <f t="shared" si="7"/>
        <v>6488</v>
      </c>
      <c r="J34" s="325">
        <f t="shared" si="7"/>
        <v>-9577</v>
      </c>
      <c r="K34" s="325">
        <f t="shared" si="7"/>
        <v>0</v>
      </c>
      <c r="L34" s="389">
        <f t="shared" si="1"/>
        <v>8123</v>
      </c>
      <c r="M34" s="326">
        <f>M31+M32+M33</f>
        <v>1179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44981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20067</v>
      </c>
      <c r="D6" s="413">
        <f aca="true" t="shared" si="0" ref="D6:D15">C6-E6</f>
        <v>0</v>
      </c>
      <c r="E6" s="412">
        <f>'1-Баланс'!G95</f>
        <v>20067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8123</v>
      </c>
      <c r="D7" s="413">
        <f t="shared" si="0"/>
        <v>5719</v>
      </c>
      <c r="E7" s="412">
        <f>'1-Баланс'!G18</f>
        <v>2404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2411</v>
      </c>
      <c r="D8" s="413">
        <f t="shared" si="0"/>
        <v>0</v>
      </c>
      <c r="E8" s="412">
        <f>ABS('2-Отчет за доходите'!C44)-ABS('2-Отчет за доходите'!G44)</f>
        <v>2411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597</v>
      </c>
      <c r="D9" s="413">
        <f t="shared" si="0"/>
        <v>0</v>
      </c>
      <c r="E9" s="412">
        <f>'3-Отчет за паричния поток'!C45</f>
        <v>597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1258</v>
      </c>
      <c r="D10" s="413">
        <f t="shared" si="0"/>
        <v>0</v>
      </c>
      <c r="E10" s="412">
        <f>'3-Отчет за паричния поток'!C46</f>
        <v>1258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8123</v>
      </c>
      <c r="D11" s="413">
        <f t="shared" si="0"/>
        <v>0</v>
      </c>
      <c r="E11" s="412">
        <f>'4-Отчет за собствения капитал'!L34</f>
        <v>8123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0.1357545045045045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0.2968115228363905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0.2239665582907571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0.12014750585538446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1.169605480147152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2.41088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0.95136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0.40256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0.40256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1.2063578318163293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0.8850351323067723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0.48467931231364586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1.3252492921334482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0.5364528828424776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2975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0.3662439985227133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0.23546637744034707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2.479272224781207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.7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6072</v>
      </c>
    </row>
    <row r="5" spans="1:8" ht="15.7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1508</v>
      </c>
    </row>
    <row r="6" spans="1:8" ht="15.7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431</v>
      </c>
    </row>
    <row r="7" spans="1:8" ht="15.7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139</v>
      </c>
    </row>
    <row r="8" spans="1:8" ht="15.7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48</v>
      </c>
    </row>
    <row r="9" spans="1:8" ht="15.7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275</v>
      </c>
    </row>
    <row r="10" spans="1:8" ht="15.7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10140</v>
      </c>
    </row>
    <row r="12" spans="1:8" ht="15.7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21</v>
      </c>
    </row>
    <row r="16" spans="1:8" ht="15.7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21</v>
      </c>
    </row>
    <row r="19" spans="1:8" ht="15.7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.7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.7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269</v>
      </c>
    </row>
    <row r="41" spans="1:8" ht="15.7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12533</v>
      </c>
    </row>
    <row r="42" spans="1:8" ht="15.7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1852</v>
      </c>
    </row>
    <row r="43" spans="1:8" ht="15.7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413</v>
      </c>
    </row>
    <row r="44" spans="1:8" ht="15.7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2296</v>
      </c>
    </row>
    <row r="46" spans="1:8" ht="15.7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4561</v>
      </c>
    </row>
    <row r="49" spans="1:8" ht="15.7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526</v>
      </c>
    </row>
    <row r="50" spans="1:8" ht="15.7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350</v>
      </c>
    </row>
    <row r="51" spans="1:8" ht="15.7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307</v>
      </c>
    </row>
    <row r="55" spans="1:8" ht="15.7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532</v>
      </c>
    </row>
    <row r="57" spans="1:8" ht="15.7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1715</v>
      </c>
    </row>
    <row r="58" spans="1:8" ht="15.7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11</v>
      </c>
    </row>
    <row r="66" spans="1:8" ht="15.7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1247</v>
      </c>
    </row>
    <row r="67" spans="1:8" ht="15.7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1258</v>
      </c>
    </row>
    <row r="70" spans="1:8" ht="15.7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7534</v>
      </c>
    </row>
    <row r="72" spans="1:8" ht="15.7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20067</v>
      </c>
    </row>
    <row r="73" spans="1:8" ht="15.7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.7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.7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.7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8249</v>
      </c>
    </row>
    <row r="82" spans="1:8" ht="15.7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559</v>
      </c>
    </row>
    <row r="83" spans="1:8" ht="15.7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322</v>
      </c>
    </row>
    <row r="84" spans="1:8" ht="15.7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237</v>
      </c>
    </row>
    <row r="86" spans="1:8" ht="15.7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8808</v>
      </c>
    </row>
    <row r="87" spans="1:8" ht="15.7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-5500</v>
      </c>
    </row>
    <row r="88" spans="1:8" ht="15.7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4077</v>
      </c>
    </row>
    <row r="89" spans="1:8" ht="15.7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-9577</v>
      </c>
    </row>
    <row r="90" spans="1:8" ht="15.7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2411</v>
      </c>
    </row>
    <row r="92" spans="1:8" ht="15.7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-3089</v>
      </c>
    </row>
    <row r="94" spans="1:8" ht="15.7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8123</v>
      </c>
    </row>
    <row r="95" spans="1:8" ht="15.7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1179</v>
      </c>
    </row>
    <row r="96" spans="1:8" ht="15.7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225</v>
      </c>
    </row>
    <row r="98" spans="1:8" ht="15.7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7061</v>
      </c>
    </row>
    <row r="101" spans="1:8" ht="15.7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7286</v>
      </c>
    </row>
    <row r="103" spans="1:8" ht="15.7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354</v>
      </c>
    </row>
    <row r="107" spans="1:8" ht="15.7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7640</v>
      </c>
    </row>
    <row r="108" spans="1:8" ht="15.7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355</v>
      </c>
    </row>
    <row r="109" spans="1:8" ht="15.7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142</v>
      </c>
    </row>
    <row r="110" spans="1:8" ht="15.7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2509</v>
      </c>
    </row>
    <row r="111" spans="1:8" ht="15.7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</v>
      </c>
    </row>
    <row r="112" spans="1:8" ht="15.7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1904</v>
      </c>
    </row>
    <row r="114" spans="1:8" ht="15.7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451</v>
      </c>
    </row>
    <row r="116" spans="1:8" ht="15.7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125</v>
      </c>
    </row>
    <row r="117" spans="1:8" ht="15.7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27</v>
      </c>
    </row>
    <row r="118" spans="1:8" ht="15.7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119</v>
      </c>
    </row>
    <row r="119" spans="1:8" ht="15.7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3125</v>
      </c>
    </row>
    <row r="121" spans="1:8" ht="15.7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3125</v>
      </c>
    </row>
    <row r="125" spans="1:8" ht="15.7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20067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9209</v>
      </c>
    </row>
    <row r="128" spans="1:8" ht="15.7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828</v>
      </c>
    </row>
    <row r="129" spans="1:8" ht="15.7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1367</v>
      </c>
    </row>
    <row r="130" spans="1:8" ht="15.7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3862</v>
      </c>
    </row>
    <row r="131" spans="1:8" ht="15.7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675</v>
      </c>
    </row>
    <row r="132" spans="1:8" ht="15.7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13</v>
      </c>
    </row>
    <row r="133" spans="1:8" ht="15.7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-1103</v>
      </c>
    </row>
    <row r="134" spans="1:8" ht="15.7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525</v>
      </c>
    </row>
    <row r="135" spans="1:8" ht="15.7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15376</v>
      </c>
    </row>
    <row r="138" spans="1:8" ht="15.7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301</v>
      </c>
    </row>
    <row r="139" spans="1:8" ht="15.7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39</v>
      </c>
    </row>
    <row r="141" spans="1:8" ht="15.7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50</v>
      </c>
    </row>
    <row r="142" spans="1:8" ht="15.7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390</v>
      </c>
    </row>
    <row r="143" spans="1:8" ht="15.7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15766</v>
      </c>
    </row>
    <row r="144" spans="1:8" ht="15.7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2674</v>
      </c>
    </row>
    <row r="145" spans="1:8" ht="15.7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15766</v>
      </c>
    </row>
    <row r="148" spans="1:8" ht="15.7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2674</v>
      </c>
    </row>
    <row r="149" spans="1:8" ht="15.7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2674</v>
      </c>
    </row>
    <row r="154" spans="1:8" ht="15.7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263</v>
      </c>
    </row>
    <row r="155" spans="1:8" ht="15.7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2411</v>
      </c>
    </row>
    <row r="156" spans="1:8" ht="15.7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18440</v>
      </c>
    </row>
    <row r="157" spans="1:8" ht="15.7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16651</v>
      </c>
    </row>
    <row r="158" spans="1:8" ht="15.7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173</v>
      </c>
    </row>
    <row r="160" spans="1:8" ht="15.7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936</v>
      </c>
    </row>
    <row r="161" spans="1:8" ht="15.7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17760</v>
      </c>
    </row>
    <row r="162" spans="1:8" ht="15.7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658</v>
      </c>
    </row>
    <row r="163" spans="1:8" ht="15.7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22</v>
      </c>
    </row>
    <row r="165" spans="1:8" ht="15.7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22</v>
      </c>
    </row>
    <row r="170" spans="1:8" ht="15.7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18440</v>
      </c>
    </row>
    <row r="171" spans="1:8" ht="15.7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18440</v>
      </c>
    </row>
    <row r="175" spans="1:8" ht="15.7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18440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17482</v>
      </c>
    </row>
    <row r="182" spans="1:8" ht="15.7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-11897</v>
      </c>
    </row>
    <row r="183" spans="1:8" ht="15.7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-4820</v>
      </c>
    </row>
    <row r="185" spans="1:8" ht="15.7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1916</v>
      </c>
    </row>
    <row r="186" spans="1:8" ht="15.7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-13</v>
      </c>
    </row>
    <row r="187" spans="1:8" ht="15.7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-13</v>
      </c>
    </row>
    <row r="189" spans="1:8" ht="15.7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-39</v>
      </c>
    </row>
    <row r="190" spans="1:8" ht="15.7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-742</v>
      </c>
    </row>
    <row r="191" spans="1:8" ht="15.7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1874</v>
      </c>
    </row>
    <row r="192" spans="1:8" ht="15.7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-420</v>
      </c>
    </row>
    <row r="193" spans="1:8" ht="15.7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-420</v>
      </c>
    </row>
    <row r="203" spans="1:8" ht="15.7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11691</v>
      </c>
    </row>
    <row r="206" spans="1:8" ht="15.7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-12165</v>
      </c>
    </row>
    <row r="207" spans="1:8" ht="15.7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-303</v>
      </c>
    </row>
    <row r="209" spans="1:8" ht="15.7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-16</v>
      </c>
    </row>
    <row r="211" spans="1:8" ht="15.7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-793</v>
      </c>
    </row>
    <row r="212" spans="1:8" ht="15.7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661</v>
      </c>
    </row>
    <row r="213" spans="1:8" ht="15.7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597</v>
      </c>
    </row>
    <row r="214" spans="1:8" ht="15.7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1258</v>
      </c>
    </row>
    <row r="215" spans="1:8" ht="15.7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1258</v>
      </c>
    </row>
    <row r="216" spans="1:8" ht="15.7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.7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.7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.7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.7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8249</v>
      </c>
    </row>
    <row r="263" spans="1:8" ht="15.7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8249</v>
      </c>
    </row>
    <row r="267" spans="1:8" ht="15.7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8249</v>
      </c>
    </row>
    <row r="281" spans="1:8" ht="15.7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8249</v>
      </c>
    </row>
    <row r="284" spans="1:8" ht="15.7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251</v>
      </c>
    </row>
    <row r="285" spans="1:8" ht="15.7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251</v>
      </c>
    </row>
    <row r="289" spans="1:8" ht="15.7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71</v>
      </c>
    </row>
    <row r="291" spans="1:8" ht="15.7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71</v>
      </c>
    </row>
    <row r="293" spans="1:8" ht="15.7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322</v>
      </c>
    </row>
    <row r="303" spans="1:8" ht="15.7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322</v>
      </c>
    </row>
    <row r="306" spans="1:8" ht="15.7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237</v>
      </c>
    </row>
    <row r="329" spans="1:8" ht="15.7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237</v>
      </c>
    </row>
    <row r="333" spans="1:8" ht="15.7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237</v>
      </c>
    </row>
    <row r="347" spans="1:8" ht="15.7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237</v>
      </c>
    </row>
    <row r="350" spans="1:8" ht="15.7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4780</v>
      </c>
    </row>
    <row r="351" spans="1:8" ht="15.7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4780</v>
      </c>
    </row>
    <row r="355" spans="1:8" ht="15.7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2411</v>
      </c>
    </row>
    <row r="356" spans="1:8" ht="15.7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-71</v>
      </c>
    </row>
    <row r="357" spans="1:8" ht="15.7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-71</v>
      </c>
    </row>
    <row r="359" spans="1:8" ht="15.7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-632</v>
      </c>
    </row>
    <row r="360" spans="1:8" ht="15.7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6488</v>
      </c>
    </row>
    <row r="369" spans="1:8" ht="15.7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6488</v>
      </c>
    </row>
    <row r="372" spans="1:8" ht="15.7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-10209</v>
      </c>
    </row>
    <row r="373" spans="1:8" ht="15.7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-10209</v>
      </c>
    </row>
    <row r="377" spans="1:8" ht="15.7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632</v>
      </c>
    </row>
    <row r="382" spans="1:8" ht="15.7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-9577</v>
      </c>
    </row>
    <row r="391" spans="1:8" ht="15.7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-9577</v>
      </c>
    </row>
    <row r="394" spans="1:8" ht="15.7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5712</v>
      </c>
    </row>
    <row r="417" spans="1:8" ht="15.7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5712</v>
      </c>
    </row>
    <row r="421" spans="1:8" ht="15.7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2411</v>
      </c>
    </row>
    <row r="422" spans="1:8" ht="15.7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8123</v>
      </c>
    </row>
    <row r="435" spans="1:8" ht="15.7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8123</v>
      </c>
    </row>
    <row r="438" spans="1:8" ht="15.7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916</v>
      </c>
    </row>
    <row r="439" spans="1:8" ht="15.7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916</v>
      </c>
    </row>
    <row r="443" spans="1:8" ht="15.7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263</v>
      </c>
    </row>
    <row r="444" spans="1:8" ht="15.7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1179</v>
      </c>
    </row>
    <row r="457" spans="1:8" ht="15.7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1179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Emilia Marinova</cp:lastModifiedBy>
  <cp:lastPrinted>2023-02-20T13:12:35Z</cp:lastPrinted>
  <dcterms:created xsi:type="dcterms:W3CDTF">2006-09-16T00:00:00Z</dcterms:created>
  <dcterms:modified xsi:type="dcterms:W3CDTF">2023-02-21T12:49:56Z</dcterms:modified>
  <cp:category/>
  <cp:version/>
  <cp:contentType/>
  <cp:contentStatus/>
</cp:coreProperties>
</file>