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доходите'!$A$1:$H$62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<sst xmlns="http://schemas.openxmlformats.org/spreadsheetml/2006/main" count="1987" uniqueCount="695">
  <si>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</si>
  <si>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</si>
  <si>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</si>
  <si>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</si>
  <si>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</si>
  <si>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</si>
  <si>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</si>
  <si>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</si>
  <si>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</si>
  <si>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</si>
  <si>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</si>
  <si>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</si>
  <si>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</si>
  <si>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</si>
  <si>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</si>
  <si>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</si>
  <si>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</si>
  <si>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</si>
  <si>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</si>
  <si>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</si>
  <si>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</si>
  <si>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</si>
  <si>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</si>
  <si>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</si>
  <si>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</si>
  <si>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</si>
  <si>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</si>
  <si>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</si>
  <si>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</si>
  <si>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</si>
  <si>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</si>
  <si>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</si>
  <si>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</si>
  <si>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</si>
  <si>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</si>
  <si>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</si>
  <si>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</si>
  <si>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</si>
  <si>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</si>
  <si>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</si>
  <si>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</si>
  <si>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</si>
  <si>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</si>
  <si>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</si>
  <si>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</si>
  <si>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</si>
  <si>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</si>
  <si>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</si>
  <si>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</si>
  <si>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</si>
  <si>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</si>
  <si>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</si>
  <si>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</si>
  <si>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</si>
  <si>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</si>
  <si>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</si>
  <si>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</si>
  <si>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</si>
  <si>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</si>
  <si>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</si>
  <si>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</si>
  <si>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</si>
  <si>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</si>
  <si>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</si>
  <si>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</si>
  <si>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</si>
  <si>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</si>
  <si>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</si>
  <si>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</si>
  <si>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</si>
  <si>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</si>
  <si>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</si>
  <si>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</si>
  <si>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</si>
  <si>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</si>
  <si>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</si>
  <si>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</si>
  <si>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</si>
  <si>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</si>
  <si>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</si>
  <si>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</si>
  <si>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</si>
  <si>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</si>
  <si>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</si>
  <si>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</si>
  <si>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</si>
  <si>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</si>
  <si>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</si>
  <si>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</si>
  <si>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</si>
  <si>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</si>
  <si>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</si>
  <si>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</si>
  <si>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</si>
  <si>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</si>
  <si>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</si>
  <si>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</si>
  <si>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</si>
  <si>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</si>
  <si>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</si>
  <si>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</si>
  <si>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</si>
  <si>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</si>
  <si>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</si>
  <si>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</si>
  <si>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</si>
  <si>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</si>
  <si>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</si>
  <si>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</si>
  <si>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</si>
  <si>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</si>
  <si>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</si>
  <si>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</si>
  <si>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</si>
  <si>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</si>
  <si>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</si>
  <si>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</si>
  <si>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</si>
  <si>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</si>
  <si>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</si>
  <si>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</si>
  <si>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</si>
  <si>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</si>
  <si>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</si>
  <si>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</si>
  <si>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</si>
  <si>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</si>
  <si>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</si>
  <si>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</si>
  <si>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</si>
  <si>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</si>
  <si>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</si>
  <si>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</si>
  <si>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</si>
  <si>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</si>
  <si>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</si>
  <si>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</si>
  <si>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</si>
  <si>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</si>
  <si>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</si>
  <si>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</si>
  <si>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</si>
  <si>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</si>
  <si>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</si>
  <si>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</si>
  <si>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</si>
  <si>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</si>
  <si>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</si>
  <si>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</si>
  <si>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</si>
  <si>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</si>
  <si>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</si>
  <si>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</si>
  <si>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</si>
  <si>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</si>
  <si>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</si>
  <si>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</si>
  <si>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</si>
  <si>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</si>
  <si>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</si>
  <si>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</si>
  <si>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</si>
  <si>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</si>
  <si>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</si>
  <si>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</si>
  <si>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</si>
  <si>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</si>
  <si>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</si>
  <si>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</si>
  <si>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</si>
  <si>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</si>
  <si>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</si>
  <si>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</si>
  <si>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</si>
  <si>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</si>
  <si>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</si>
  <si>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</si>
  <si>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</si>
  <si>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</si>
  <si>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</si>
  <si>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</si>
  <si>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</si>
  <si>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</si>
  <si>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</si>
  <si>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</si>
  <si>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</si>
  <si>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</si>
  <si>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</si>
  <si>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</si>
  <si>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</si>
  <si>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</si>
  <si>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</si>
  <si>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</si>
  <si>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</si>
  <si>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</si>
  <si>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</si>
  <si>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</si>
  <si>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</si>
  <si>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</si>
  <si>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</si>
  <si>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</si>
  <si>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</si>
  <si>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</si>
  <si>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</si>
  <si>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</si>
  <si>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</si>
  <si>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</si>
  <si>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</si>
  <si>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</si>
  <si>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</si>
  <si>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</si>
  <si>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</si>
  <si>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</si>
  <si>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</si>
  <si>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</si>
  <si>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</si>
  <si>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</si>
  <si>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</si>
  <si>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</si>
  <si>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</si>
  <si>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</si>
  <si>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</si>
  <si>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</si>
  <si>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</si>
  <si>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</si>
  <si>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</si>
  <si>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</si>
  <si>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</si>
  <si>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</si>
  <si>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</si>
  <si>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</si>
  <si>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</si>
  <si>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</si>
  <si>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</si>
  <si>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</si>
  <si>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</si>
  <si>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</si>
  <si>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</si>
  <si>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</si>
  <si>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</si>
  <si>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</si>
  <si>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</si>
  <si>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</si>
  <si>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</si>
  <si>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</si>
  <si>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</si>
  <si>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</si>
  <si>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</si>
  <si>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</si>
  <si>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</si>
  <si>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</si>
  <si>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</si>
  <si>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</si>
  <si>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</si>
  <si>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</si>
  <si>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</si>
  <si>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</si>
  <si>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</si>
  <si>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</si>
  <si>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</si>
  <si>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</si>
  <si>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</si>
  <si>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</si>
  <si>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</si>
  <si>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</si>
  <si>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</si>
  <si>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</si>
  <si>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</si>
  <si>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</si>
  <si>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</si>
  <si>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</si>
  <si>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</si>
  <si>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</si>
  <si>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</si>
  <si>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</si>
  <si>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</si>
  <si>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</si>
  <si>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</si>
  <si>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</si>
  <si>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</si>
  <si>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</si>
  <si>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</si>
  <si>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</si>
  <si>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</si>
  <si>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</si>
  <si>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</si>
  <si>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</si>
  <si>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</si>
  <si>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</si>
  <si>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</si>
  <si>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</si>
  <si>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</si>
  <si>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</si>
  <si>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</si>
  <si>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</si>
  <si>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</si>
  <si>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</si>
  <si>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</si>
  <si>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</si>
  <si>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</si>
  <si>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</si>
  <si>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</si>
  <si>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</si>
  <si>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</si>
  <si>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</si>
  <si>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</si>
  <si>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</si>
  <si>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</si>
  <si>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</si>
  <si>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</si>
  <si>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</si>
  <si>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</si>
  <si>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</si>
  <si>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</si>
  <si>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</si>
  <si>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</si>
  <si>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</si>
  <si>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</si>
  <si>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</si>
  <si>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</si>
  <si>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</si>
  <si>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</si>
  <si>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</si>
  <si>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</si>
  <si>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</si>
  <si>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</si>
  <si>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</si>
  <si>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</si>
  <si>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</si>
  <si>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</si>
  <si>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</si>
  <si>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</si>
  <si>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</si>
  <si>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</si>
  <si>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</si>
  <si>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</si>
  <si>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</si>
  <si>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</si>
  <si>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</si>
  <si>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</si>
  <si>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</si>
  <si>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</si>
  <si>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</si>
  <si>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</si>
  <si>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</si>
  <si>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</si>
  <si>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</si>
  <si>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</si>
  <si>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</si>
  <si>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</si>
  <si>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</si>
  <si>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</si>
  <si>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</si>
  <si>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</si>
  <si>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</si>
  <si>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</si>
  <si>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</si>
  <si>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</si>
  <si>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</si>
  <si>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</si>
  <si>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</si>
  <si>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</si>
  <si>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</si>
  <si>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</si>
  <si>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</si>
  <si>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</si>
  <si>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</si>
  <si>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</si>
  <si>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</si>
  <si>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</si>
  <si>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</si>
  <si>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</si>
  <si>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</si>
  <si>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</si>
  <si>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</si>
  <si>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</si>
  <si>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</si>
  <si>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</si>
  <si>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</si>
  <si>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</si>
  <si>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</si>
  <si>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</si>
  <si>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</si>
  <si>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</si>
  <si>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</si>
  <si>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</si>
  <si>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</si>
  <si>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</si>
  <si>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</si>
  <si>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</si>
  <si>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</si>
  <si>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</si>
  <si>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</si>
  <si>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</si>
  <si>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</si>
  <si>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</si>
  <si>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</si>
  <si>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</si>
  <si>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</si>
  <si>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</si>
  <si>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</si>
  <si>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</si>
  <si>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</si>
  <si>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</si>
  <si>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</si>
  <si>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</si>
  <si>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</si>
  <si>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</si>
  <si>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</si>
  <si>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</si>
  <si>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</si>
  <si>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</si>
  <si>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</si>
  <si>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</si>
  <si>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</si>
  <si>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</si>
  <si>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</si>
  <si>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</si>
  <si>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</si>
  <si>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</si>
  <si>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</si>
  <si>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</si>
  <si>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</si>
  <si>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</si>
  <si>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</si>
  <si>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</si>
  <si>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</si>
  <si>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</si>
  <si>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</si>
  <si>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</si>
  <si>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</si>
  <si>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</si>
  <si>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</si>
  <si>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</si>
  <si>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</si>
  <si>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</si>
  <si>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</si>
  <si>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</si>
  <si>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</si>
  <si>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</si>
  <si>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</si>
  <si>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</si>
  <si>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</si>
  <si>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</si>
  <si>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</si>
  <si>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</si>
  <si>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</si>
  <si>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</si>
  <si>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</si>
  <si>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</si>
  <si>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</si>
  <si>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</si>
  <si>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</si>
  <si>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</si>
  <si>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</si>
  <si>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</si>
  <si>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</si>
  <si>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</si>
  <si>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</si>
  <si>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</si>
  <si>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</si>
  <si>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</si>
  <si>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</si>
  <si>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</si>
  <si>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</si>
  <si>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</si>
  <si>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</si>
  <si>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</si>
  <si>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</si>
  <si>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</si>
  <si>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</si>
  <si>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</si>
  <si>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</si>
  <si>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</si>
  <si>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</si>
  <si>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</si>
  <si>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</si>
  <si>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</si>
  <si>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</si>
  <si>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</si>
  <si>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</si>
  <si>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</si>
  <si>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</si>
  <si>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</si>
  <si>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</si>
  <si>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</si>
  <si>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</si>
  <si>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</si>
  <si>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</si>
  <si>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</si>
  <si>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</si>
  <si>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</si>
  <si>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</si>
  <si>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</si>
  <si>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</si>
  <si>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</si>
  <si>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</si>
  <si>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</si>
  <si>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</si>
  <si>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</si>
  <si>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</si>
  <si>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</si>
  <si>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</si>
  <si>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</si>
  <si>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</si>
  <si>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</si>
  <si>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</si>
  <si>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</si>
  <si>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</si>
  <si>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</si>
  <si>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</si>
  <si>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</si>
  <si>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</si>
  <si>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</si>
  <si>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</si>
  <si>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</si>
  <si>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</si>
  <si>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</si>
  <si>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</si>
  <si>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</si>
  <si>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</si>
  <si>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</si>
  <si>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</si>
  <si>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</si>
  <si>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</si>
  <si>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</si>
  <si>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</si>
  <si>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</si>
  <si>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</si>
  <si>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</si>
  <si>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</si>
  <si>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</si>
  <si>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</si>
  <si>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</si>
  <si>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</si>
  <si>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</si>
  <si>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</si>
  <si>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</si>
  <si>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</si>
  <si>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</si>
  <si>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</si>
  <si>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</si>
  <si>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</si>
  <si>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</si>
  <si>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</si>
  <si>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</si>
  <si>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</si>
  <si>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</si>
  <si>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</si>
  <si>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</si>
  <si>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</si>
  <si>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</si>
  <si>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</si>
  <si>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</si>
  <si>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</si>
  <si>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</si>
  <si>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</si>
  <si>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</si>
  <si>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</si>
  <si>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</si>
  <si>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</si>
  <si>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</si>
  <si>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</si>
  <si>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</si>
  <si>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</si>
  <si>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</si>
  <si>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</si>
  <si>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</si>
  <si>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</si>
  <si>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</si>
  <si>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</si>
  <si>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</si>
  <si>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</si>
  <si>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</si>
  <si>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</si>
  <si>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</si>
  <si>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</si>
  <si>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</si>
  <si>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</si>
  <si>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</si>
  <si>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</si>
  <si>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</si>
  <si>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</si>
  <si>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</si>
  <si>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</si>
  <si>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</si>
  <si>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</si>
  <si>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</si>
  <si>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</si>
  <si>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</si>
  <si>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</si>
  <si>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</si>
  <si>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</si>
  <si>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</si>
  <si>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</si>
  <si>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</si>
  <si>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</si>
  <si>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</si>
  <si>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</si>
  <si>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</si>
  <si>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</si>
  <si>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</si>
  <si>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</si>
  <si>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</si>
  <si>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</si>
  <si>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</si>
  <si>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</si>
  <si>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</si>
  <si>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</si>
  <si>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</si>
  <si>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</si>
  <si>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</si>
  <si>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</si>
  <si>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</si>
  <si>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</si>
  <si>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</si>
  <si>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</si>
  <si>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</si>
  <si>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</si>
  <si>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</si>
  <si>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</si>
  <si>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</si>
  <si>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</si>
  <si>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</si>
  <si>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</si>
  <si>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</si>
  <si>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</si>
  <si>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</si>
  <si>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</si>
  <si>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</si>
  <si>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</si>
  <si>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</si>
  <si>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</si>
  <si>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</si>
  <si>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</si>
  <si>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</si>
  <si>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</si>
  <si>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</si>
  <si>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</si>
  <si>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</si>
  <si>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</si>
  <si>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</si>
  <si>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</si>
  <si>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</si>
  <si>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</si>
  <si>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</si>
  <si>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</si>
  <si>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</si>
  <si>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</si>
  <si>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</si>
  <si>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</si>
  <si>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</si>
  <si>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</si>
  <si>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</si>
  <si>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</si>
  <si>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</si>
  <si>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</si>
  <si>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</si>
  <si>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</si>
  <si>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</si>
  <si>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</si>
  <si>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</si>
  <si>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</si>
  <si>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</si>
  <si>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</si>
  <si>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</si>
  <si>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</si>
  <si>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</si>
  <si>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</si>
  <si>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</si>
  <si>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</si>
  <si>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</si>
  <si>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</si>
  <si>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</si>
  <si>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</si>
  <si>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</si>
  <si>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</si>
  <si>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</si>
  <si>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</si>
  <si>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</si>
  <si>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</si>
  <si>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БАЛКАНКАР-ЗАРЯ АД</t>
  </si>
  <si>
    <t>814191256</t>
  </si>
  <si>
    <t>Венцислав Кирилов Стойнев/Марияана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</si>
  <si>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</si>
  <si>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</si>
  <si>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</si>
  <si>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</si>
  <si>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e.marinova@balkancarzara.com</t>
  </si>
  <si>
    <t>Марияна Борисова Пътова</t>
  </si>
  <si>
    <t>Главен счетоводител</t>
  </si>
  <si>
    <t>1.БАЛКАНКАР РУЕН АД гр.Асеновград</t>
  </si>
  <si>
    <t>2 ЗАРЯ ИНВЕСТ АД гр.София</t>
  </si>
  <si>
    <t>Венцислав Кирилов Стойнев</t>
  </si>
  <si>
    <t>Марияна Борисоваа Пътова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</si>
</sst>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3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44489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44469</v>
      </c>
    </row>
    <row r="11" spans="1:2" ht="15">
      <c r="A11" s="7" t="s">
        <v>668</v>
      </c>
      <c r="B11" s="357">
        <v>44489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667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689</v>
      </c>
    </row>
    <row r="27" spans="1:2" ht="15">
      <c r="A27" s="10" t="s">
        <v>662</v>
      </c>
      <c r="B27" s="358" t="s">
        <v>690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8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6388</v>
      </c>
      <c r="D13" s="137">
        <v>6577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2519</v>
      </c>
      <c r="D14" s="137">
        <v>3382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457</v>
      </c>
      <c r="D15" s="137">
        <v>476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5</v>
      </c>
      <c r="D16" s="137">
        <v>6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4</v>
      </c>
      <c r="D17" s="137">
        <v>5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10968</v>
      </c>
      <c r="D20" s="377">
        <f>SUM(D12:D19)</f>
        <v>12041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9031</v>
      </c>
      <c r="H21" s="137">
        <v>9031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356</v>
      </c>
      <c r="H22" s="393">
        <f>SUM(H23:H25)</f>
        <v>337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251</v>
      </c>
      <c r="H23" s="137">
        <v>232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65</v>
      </c>
      <c r="D25" s="137"/>
      <c r="E25" s="76" t="s">
        <v>73</v>
      </c>
      <c r="F25" s="80" t="s">
        <v>74</v>
      </c>
      <c r="G25" s="138">
        <v>105</v>
      </c>
      <c r="H25" s="137">
        <v>105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9387</v>
      </c>
      <c r="H26" s="377">
        <f>H20+H21+H22</f>
        <v>9368</v>
      </c>
      <c r="M26" s="85"/>
    </row>
    <row r="27" spans="1:8" ht="15">
      <c r="A27" s="76" t="s">
        <v>79</v>
      </c>
      <c r="B27" s="78" t="s">
        <v>80</v>
      </c>
      <c r="C27" s="138">
        <v>9</v>
      </c>
      <c r="D27" s="137">
        <v>30</v>
      </c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74</v>
      </c>
      <c r="D28" s="377">
        <f>SUM(D24:D27)</f>
        <v>30</v>
      </c>
      <c r="E28" s="143" t="s">
        <v>84</v>
      </c>
      <c r="F28" s="80" t="s">
        <v>85</v>
      </c>
      <c r="G28" s="374">
        <f>SUM(G29:G31)</f>
        <v>-6460</v>
      </c>
      <c r="H28" s="375">
        <f>SUM(H29:H31)</f>
        <v>-6632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1975</v>
      </c>
      <c r="H29" s="137">
        <v>1975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-8435</v>
      </c>
      <c r="H30" s="137">
        <v>-8607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799</v>
      </c>
      <c r="H32" s="137">
        <v>191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-5661</v>
      </c>
      <c r="H34" s="377">
        <f>H28+H32+H33</f>
        <v>-6441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6130</v>
      </c>
      <c r="H37" s="379">
        <f>H26+H18+H34</f>
        <v>5331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544</v>
      </c>
      <c r="H45" s="137">
        <v>651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7391</v>
      </c>
      <c r="H48" s="137">
        <v>7691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7935</v>
      </c>
      <c r="H50" s="375">
        <f>SUM(H44:H49)</f>
        <v>8342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9</v>
      </c>
      <c r="H52" s="137">
        <v>30</v>
      </c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259</v>
      </c>
      <c r="D55" s="270">
        <v>259</v>
      </c>
      <c r="E55" s="76" t="s">
        <v>168</v>
      </c>
      <c r="F55" s="82" t="s">
        <v>169</v>
      </c>
      <c r="G55" s="138">
        <v>958</v>
      </c>
      <c r="H55" s="137">
        <v>1373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14727</v>
      </c>
      <c r="D56" s="381">
        <f>D20+D21+D22+D28+D33+D46+D52+D54+D55</f>
        <v>15756</v>
      </c>
      <c r="E56" s="87" t="s">
        <v>557</v>
      </c>
      <c r="F56" s="86" t="s">
        <v>172</v>
      </c>
      <c r="G56" s="378">
        <f>G50+G52+G53+G54+G55</f>
        <v>8902</v>
      </c>
      <c r="H56" s="379">
        <f>H50+H52+H53+H54+H55</f>
        <v>9745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785</v>
      </c>
      <c r="D59" s="137">
        <v>564</v>
      </c>
      <c r="E59" s="142" t="s">
        <v>180</v>
      </c>
      <c r="F59" s="277" t="s">
        <v>181</v>
      </c>
      <c r="G59" s="138">
        <v>258</v>
      </c>
      <c r="H59" s="137">
        <v>147</v>
      </c>
    </row>
    <row r="60" spans="1:13" ht="15">
      <c r="A60" s="76" t="s">
        <v>178</v>
      </c>
      <c r="B60" s="78" t="s">
        <v>179</v>
      </c>
      <c r="C60" s="138">
        <v>107</v>
      </c>
      <c r="D60" s="137">
        <v>101</v>
      </c>
      <c r="E60" s="76" t="s">
        <v>184</v>
      </c>
      <c r="F60" s="80" t="s">
        <v>185</v>
      </c>
      <c r="G60" s="138"/>
      <c r="H60" s="137">
        <v>136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1957</v>
      </c>
      <c r="H61" s="375">
        <f>SUM(H62:H68)</f>
        <v>2567</v>
      </c>
    </row>
    <row r="62" spans="1:13" ht="15">
      <c r="A62" s="76" t="s">
        <v>186</v>
      </c>
      <c r="B62" s="81" t="s">
        <v>187</v>
      </c>
      <c r="C62" s="138">
        <v>1253</v>
      </c>
      <c r="D62" s="137">
        <v>669</v>
      </c>
      <c r="E62" s="141" t="s">
        <v>192</v>
      </c>
      <c r="F62" s="80" t="s">
        <v>193</v>
      </c>
      <c r="G62" s="138">
        <v>23</v>
      </c>
      <c r="H62" s="137">
        <v>2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1590</v>
      </c>
      <c r="H64" s="137">
        <v>2136</v>
      </c>
      <c r="M64" s="85"/>
    </row>
    <row r="65" spans="1:8" ht="15">
      <c r="A65" s="273" t="s">
        <v>52</v>
      </c>
      <c r="B65" s="83" t="s">
        <v>198</v>
      </c>
      <c r="C65" s="376">
        <f>SUM(C59:C64)</f>
        <v>2145</v>
      </c>
      <c r="D65" s="377">
        <f>SUM(D59:D64)</f>
        <v>1334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190</v>
      </c>
      <c r="H66" s="137">
        <v>156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70</v>
      </c>
      <c r="H67" s="137">
        <v>110</v>
      </c>
    </row>
    <row r="68" spans="1:8" ht="15">
      <c r="A68" s="76" t="s">
        <v>206</v>
      </c>
      <c r="B68" s="78" t="s">
        <v>207</v>
      </c>
      <c r="C68" s="138">
        <v>570</v>
      </c>
      <c r="D68" s="137">
        <v>547</v>
      </c>
      <c r="E68" s="76" t="s">
        <v>212</v>
      </c>
      <c r="F68" s="80" t="s">
        <v>213</v>
      </c>
      <c r="G68" s="138">
        <v>84</v>
      </c>
      <c r="H68" s="137">
        <v>163</v>
      </c>
    </row>
    <row r="69" spans="1:8" ht="15">
      <c r="A69" s="76" t="s">
        <v>210</v>
      </c>
      <c r="B69" s="78" t="s">
        <v>211</v>
      </c>
      <c r="C69" s="138">
        <v>177</v>
      </c>
      <c r="D69" s="137">
        <v>859</v>
      </c>
      <c r="E69" s="142" t="s">
        <v>79</v>
      </c>
      <c r="F69" s="80" t="s">
        <v>216</v>
      </c>
      <c r="G69" s="138">
        <v>632</v>
      </c>
      <c r="H69" s="137">
        <v>927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2847</v>
      </c>
      <c r="H71" s="377">
        <f>H59+H60+H61+H69+H70</f>
        <v>3777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127</v>
      </c>
      <c r="D73" s="137">
        <v>48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73</v>
      </c>
      <c r="D75" s="137">
        <v>236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947</v>
      </c>
      <c r="D76" s="377">
        <f>SUM(D68:D75)</f>
        <v>1690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2847</v>
      </c>
      <c r="H79" s="379">
        <f>H71+H73+H75+H77</f>
        <v>3777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54</v>
      </c>
      <c r="D88" s="137">
        <v>0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5</v>
      </c>
      <c r="D89" s="137">
        <v>73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1</v>
      </c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60</v>
      </c>
      <c r="D92" s="377">
        <f>SUM(D88:D91)</f>
        <v>73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3152</v>
      </c>
      <c r="D94" s="381">
        <f>D65+D76+D85+D92+D93</f>
        <v>3097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17879</v>
      </c>
      <c r="D95" s="383">
        <f>D94+D56</f>
        <v>18853</v>
      </c>
      <c r="E95" s="169" t="s">
        <v>635</v>
      </c>
      <c r="F95" s="280" t="s">
        <v>268</v>
      </c>
      <c r="G95" s="382">
        <f>G37+G40+G56+G79</f>
        <v>17879</v>
      </c>
      <c r="H95" s="383">
        <f>H37+H40+H56+H79</f>
        <v>18853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44489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689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zoomScale="70" zoomScaleNormal="70" zoomScaleSheetLayoutView="80" zoomScalePageLayoutView="0" workbookViewId="0" topLeftCell="A14">
      <selection activeCell="D19" sqref="D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3552</v>
      </c>
      <c r="D12" s="257">
        <v>2363</v>
      </c>
      <c r="E12" s="135" t="s">
        <v>277</v>
      </c>
      <c r="F12" s="180" t="s">
        <v>278</v>
      </c>
      <c r="G12" s="256">
        <v>7022</v>
      </c>
      <c r="H12" s="257">
        <v>5732</v>
      </c>
    </row>
    <row r="13" spans="1:8" ht="15">
      <c r="A13" s="135" t="s">
        <v>279</v>
      </c>
      <c r="B13" s="131" t="s">
        <v>280</v>
      </c>
      <c r="C13" s="256">
        <v>412</v>
      </c>
      <c r="D13" s="257">
        <v>378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1122</v>
      </c>
      <c r="D14" s="257">
        <v>761</v>
      </c>
      <c r="E14" s="185" t="s">
        <v>285</v>
      </c>
      <c r="F14" s="180" t="s">
        <v>286</v>
      </c>
      <c r="G14" s="256">
        <v>76</v>
      </c>
      <c r="H14" s="257">
        <v>110</v>
      </c>
    </row>
    <row r="15" spans="1:8" ht="15">
      <c r="A15" s="135" t="s">
        <v>287</v>
      </c>
      <c r="B15" s="131" t="s">
        <v>288</v>
      </c>
      <c r="C15" s="256">
        <v>1692</v>
      </c>
      <c r="D15" s="257">
        <v>1559</v>
      </c>
      <c r="E15" s="185" t="s">
        <v>79</v>
      </c>
      <c r="F15" s="180" t="s">
        <v>289</v>
      </c>
      <c r="G15" s="256">
        <v>203</v>
      </c>
      <c r="H15" s="257">
        <v>239</v>
      </c>
    </row>
    <row r="16" spans="1:8" ht="15">
      <c r="A16" s="135" t="s">
        <v>290</v>
      </c>
      <c r="B16" s="131" t="s">
        <v>291</v>
      </c>
      <c r="C16" s="256">
        <v>312</v>
      </c>
      <c r="D16" s="257">
        <v>281</v>
      </c>
      <c r="E16" s="176" t="s">
        <v>52</v>
      </c>
      <c r="F16" s="204" t="s">
        <v>292</v>
      </c>
      <c r="G16" s="407">
        <f>SUM(G12:G15)</f>
        <v>7301</v>
      </c>
      <c r="H16" s="408">
        <f>SUM(H12:H15)</f>
        <v>6081</v>
      </c>
    </row>
    <row r="17" spans="1:8" ht="30.75">
      <c r="A17" s="135" t="s">
        <v>293</v>
      </c>
      <c r="B17" s="131" t="s">
        <v>294</v>
      </c>
      <c r="C17" s="256">
        <v>1</v>
      </c>
      <c r="D17" s="257">
        <v>32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-590</v>
      </c>
      <c r="D18" s="257">
        <v>220</v>
      </c>
      <c r="E18" s="174" t="s">
        <v>297</v>
      </c>
      <c r="F18" s="178" t="s">
        <v>298</v>
      </c>
      <c r="G18" s="418">
        <v>415</v>
      </c>
      <c r="H18" s="419">
        <v>98</v>
      </c>
    </row>
    <row r="19" spans="1:8" ht="15">
      <c r="A19" s="135" t="s">
        <v>299</v>
      </c>
      <c r="B19" s="131" t="s">
        <v>300</v>
      </c>
      <c r="C19" s="256">
        <v>149</v>
      </c>
      <c r="D19" s="257">
        <v>112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6650</v>
      </c>
      <c r="D22" s="408">
        <f>SUM(D12:D18)+D19</f>
        <v>5706</v>
      </c>
      <c r="E22" s="135" t="s">
        <v>309</v>
      </c>
      <c r="F22" s="177" t="s">
        <v>310</v>
      </c>
      <c r="G22" s="256">
        <v>16</v>
      </c>
      <c r="H22" s="257">
        <v>16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236</v>
      </c>
      <c r="D25" s="257">
        <v>278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18</v>
      </c>
      <c r="D27" s="257">
        <v>15</v>
      </c>
      <c r="E27" s="176" t="s">
        <v>104</v>
      </c>
      <c r="F27" s="178" t="s">
        <v>326</v>
      </c>
      <c r="G27" s="407">
        <f>SUM(G22:G26)</f>
        <v>16</v>
      </c>
      <c r="H27" s="408">
        <f>SUM(H22:H26)</f>
        <v>16</v>
      </c>
    </row>
    <row r="28" spans="1:8" ht="15">
      <c r="A28" s="135" t="s">
        <v>79</v>
      </c>
      <c r="B28" s="177" t="s">
        <v>327</v>
      </c>
      <c r="C28" s="256">
        <v>29</v>
      </c>
      <c r="D28" s="257">
        <v>4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283</v>
      </c>
      <c r="D29" s="408">
        <f>SUM(D25:D28)</f>
        <v>297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6933</v>
      </c>
      <c r="D31" s="414">
        <f>D29+D22</f>
        <v>6003</v>
      </c>
      <c r="E31" s="191" t="s">
        <v>548</v>
      </c>
      <c r="F31" s="206" t="s">
        <v>331</v>
      </c>
      <c r="G31" s="193">
        <f>G16+G18+G27</f>
        <v>7732</v>
      </c>
      <c r="H31" s="194">
        <f>H16+H18+H27</f>
        <v>6195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799</v>
      </c>
      <c r="D33" s="184">
        <f>IF((H31-D31)&gt;0,H31-D31,0)</f>
        <v>192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6933</v>
      </c>
      <c r="D36" s="416">
        <f>D31-D34+D35</f>
        <v>6003</v>
      </c>
      <c r="E36" s="202" t="s">
        <v>346</v>
      </c>
      <c r="F36" s="196" t="s">
        <v>347</v>
      </c>
      <c r="G36" s="207">
        <f>G35-G34+G31</f>
        <v>7732</v>
      </c>
      <c r="H36" s="208">
        <f>H35-H34+H31</f>
        <v>6195</v>
      </c>
    </row>
    <row r="37" spans="1:8" ht="15">
      <c r="A37" s="201" t="s">
        <v>348</v>
      </c>
      <c r="B37" s="171" t="s">
        <v>349</v>
      </c>
      <c r="C37" s="413">
        <f>IF((G36-C36)&gt;0,G36-C36,0)</f>
        <v>799</v>
      </c>
      <c r="D37" s="414">
        <f>IF((H36-D36)&gt;0,H36-D36,0)</f>
        <v>192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799</v>
      </c>
      <c r="D42" s="184">
        <f>+IF((H36-D36-D38)&gt;0,H36-D36-D38,0)</f>
        <v>192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799</v>
      </c>
      <c r="D44" s="208">
        <f>IF(H42=0,IF(D42-D43&gt;0,D42-D43+H43,0),IF(H42-H43&lt;0,H43-H42+D42,0))</f>
        <v>192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7732</v>
      </c>
      <c r="D45" s="410">
        <f>D36+D38+D42</f>
        <v>6195</v>
      </c>
      <c r="E45" s="210" t="s">
        <v>373</v>
      </c>
      <c r="F45" s="212" t="s">
        <v>374</v>
      </c>
      <c r="G45" s="409">
        <f>G42+G36</f>
        <v>7732</v>
      </c>
      <c r="H45" s="410">
        <f>H42+H36</f>
        <v>6195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44489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 t="s">
        <v>689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 customHeight="1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8" ht="15">
      <c r="A104" s="32"/>
      <c r="B104" s="32"/>
      <c r="C104" s="345"/>
      <c r="D104" s="345"/>
      <c r="E104" s="32"/>
      <c r="F104" s="32"/>
      <c r="G104" s="347"/>
      <c r="H104" s="347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  <row r="364" spans="1:6" ht="15">
      <c r="A364" s="32"/>
      <c r="B364" s="32"/>
      <c r="C364" s="31"/>
      <c r="D364" s="31"/>
      <c r="E364" s="32"/>
      <c r="F364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62:E62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7456</v>
      </c>
      <c r="D11" s="137">
        <v>6050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-5056</v>
      </c>
      <c r="D12" s="137">
        <v>-3502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-1465</v>
      </c>
      <c r="D14" s="137">
        <v>-1409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40</v>
      </c>
      <c r="D15" s="137">
        <v>178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-3</v>
      </c>
      <c r="D18" s="137">
        <v>-46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-18</v>
      </c>
      <c r="D19" s="137">
        <v>-15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-72</v>
      </c>
      <c r="D20" s="137">
        <v>100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882</v>
      </c>
      <c r="D21" s="438">
        <f>SUM(D11:D20)</f>
        <v>1356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-111</v>
      </c>
      <c r="D23" s="137">
        <v>-3129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35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-111</v>
      </c>
      <c r="D33" s="438">
        <f>SUM(D23:D32)</f>
        <v>-3094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5509</v>
      </c>
      <c r="D37" s="137">
        <v>6817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-5941</v>
      </c>
      <c r="D38" s="137">
        <v>-4785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-342</v>
      </c>
      <c r="D40" s="137">
        <v>-366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-10</v>
      </c>
      <c r="D42" s="137">
        <v>3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-784</v>
      </c>
      <c r="D43" s="440">
        <f>SUM(D35:D42)</f>
        <v>1669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-13</v>
      </c>
      <c r="D44" s="247">
        <f>D43+D33+D21</f>
        <v>-69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73</v>
      </c>
      <c r="D45" s="249">
        <v>114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60</v>
      </c>
      <c r="D46" s="251">
        <f>D45+D44</f>
        <v>45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60</v>
      </c>
      <c r="D47" s="238">
        <v>45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44489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694</v>
      </c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">
      <selection activeCell="J22" sqref="J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9031</v>
      </c>
      <c r="F13" s="363">
        <f>'1-Баланс'!H23</f>
        <v>232</v>
      </c>
      <c r="G13" s="363">
        <f>'1-Баланс'!H24</f>
        <v>0</v>
      </c>
      <c r="H13" s="364">
        <v>105</v>
      </c>
      <c r="I13" s="363">
        <f>'1-Баланс'!H29+'1-Баланс'!H32</f>
        <v>2166</v>
      </c>
      <c r="J13" s="363">
        <f>'1-Баланс'!H30+'1-Баланс'!H33</f>
        <v>-8607</v>
      </c>
      <c r="K13" s="364"/>
      <c r="L13" s="363">
        <f>SUM(C13:K13)</f>
        <v>5331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9031</v>
      </c>
      <c r="F17" s="432">
        <f t="shared" si="2"/>
        <v>232</v>
      </c>
      <c r="G17" s="432">
        <f t="shared" si="2"/>
        <v>0</v>
      </c>
      <c r="H17" s="432">
        <f t="shared" si="2"/>
        <v>105</v>
      </c>
      <c r="I17" s="432">
        <f t="shared" si="2"/>
        <v>2166</v>
      </c>
      <c r="J17" s="432">
        <f t="shared" si="2"/>
        <v>-8607</v>
      </c>
      <c r="K17" s="432">
        <f t="shared" si="2"/>
        <v>0</v>
      </c>
      <c r="L17" s="363">
        <f t="shared" si="1"/>
        <v>5331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799</v>
      </c>
      <c r="J18" s="363">
        <f>+'1-Баланс'!G33</f>
        <v>0</v>
      </c>
      <c r="K18" s="364"/>
      <c r="L18" s="363">
        <f t="shared" si="1"/>
        <v>799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19</v>
      </c>
      <c r="G19" s="109">
        <f t="shared" si="3"/>
        <v>0</v>
      </c>
      <c r="H19" s="109">
        <f t="shared" si="3"/>
        <v>0</v>
      </c>
      <c r="I19" s="109">
        <f t="shared" si="3"/>
        <v>-191</v>
      </c>
      <c r="J19" s="109">
        <f>J20+J21</f>
        <v>172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>
        <v>19</v>
      </c>
      <c r="G21" s="256"/>
      <c r="H21" s="256"/>
      <c r="I21" s="256">
        <v>-191</v>
      </c>
      <c r="J21" s="256">
        <v>172</v>
      </c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9031</v>
      </c>
      <c r="F31" s="432">
        <f t="shared" si="6"/>
        <v>251</v>
      </c>
      <c r="G31" s="432">
        <f t="shared" si="6"/>
        <v>0</v>
      </c>
      <c r="H31" s="432">
        <f t="shared" si="6"/>
        <v>105</v>
      </c>
      <c r="I31" s="432">
        <f t="shared" si="6"/>
        <v>2774</v>
      </c>
      <c r="J31" s="432">
        <f t="shared" si="6"/>
        <v>-8435</v>
      </c>
      <c r="K31" s="432">
        <f t="shared" si="6"/>
        <v>0</v>
      </c>
      <c r="L31" s="363">
        <f t="shared" si="1"/>
        <v>6130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9031</v>
      </c>
      <c r="F34" s="366">
        <f t="shared" si="7"/>
        <v>251</v>
      </c>
      <c r="G34" s="366">
        <f t="shared" si="7"/>
        <v>0</v>
      </c>
      <c r="H34" s="366">
        <f t="shared" si="7"/>
        <v>105</v>
      </c>
      <c r="I34" s="366">
        <f t="shared" si="7"/>
        <v>2774</v>
      </c>
      <c r="J34" s="366">
        <f t="shared" si="7"/>
        <v>-8435</v>
      </c>
      <c r="K34" s="366">
        <f t="shared" si="7"/>
        <v>0</v>
      </c>
      <c r="L34" s="430">
        <f t="shared" si="1"/>
        <v>6130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44489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689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692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44489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689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17879</v>
      </c>
      <c r="D6" s="454">
        <f aca="true" t="shared" si="0" ref="D6:D15">C6-E6</f>
        <v>0</v>
      </c>
      <c r="E6" s="453">
        <f>'1-Баланс'!G95</f>
        <v>17879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6130</v>
      </c>
      <c r="D7" s="454">
        <f t="shared" si="0"/>
        <v>3726</v>
      </c>
      <c r="E7" s="453">
        <f>'1-Баланс'!G18</f>
        <v>2404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799</v>
      </c>
      <c r="D8" s="454">
        <f t="shared" si="0"/>
        <v>0</v>
      </c>
      <c r="E8" s="453">
        <f>ABS('2-Отчет за доходите'!C44)-ABS('2-Отчет за доходите'!G44)</f>
        <v>799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73</v>
      </c>
      <c r="D9" s="454">
        <f t="shared" si="0"/>
        <v>0</v>
      </c>
      <c r="E9" s="453">
        <f>'3-Отчет за паричния поток'!C45</f>
        <v>73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60</v>
      </c>
      <c r="D10" s="454">
        <f t="shared" si="0"/>
        <v>0</v>
      </c>
      <c r="E10" s="453">
        <f>'3-Отчет за паричния поток'!C46</f>
        <v>60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6130</v>
      </c>
      <c r="D11" s="454">
        <f t="shared" si="0"/>
        <v>0</v>
      </c>
      <c r="E11" s="453">
        <f>'4-Отчет за собствения капитал'!L34</f>
        <v>6130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0.10943706341597041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0.1303425774877651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0.06800578772661503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0.04468930029643716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1.1152459252848694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1.1071303126097647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0.3537056550755181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0.02107481559536354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0.02107481559536354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0.5536513232729203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0.4083561720454164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0.5922032996274614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1.9166394779771616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0.6571396610548689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1035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0.16884176182707994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0.2789705121572685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5.446917014371813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6388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2519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457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10968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65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9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74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259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14727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785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107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1253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2145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570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177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127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73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947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54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3152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17879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9031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356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251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105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9387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-6460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1975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-8435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799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-5661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6130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544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7391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7935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9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958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8902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258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1957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1590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190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70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84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632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2847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2847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17879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3552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412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1122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1692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312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-590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149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6650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236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18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29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283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6933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799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6933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799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799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799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7732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7022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76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203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7301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415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7732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7732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7732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7456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-5056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-1465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40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-18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-72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882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-111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-111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5509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-5941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-342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-10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-784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73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60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60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9031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9031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9031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9031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232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232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19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19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251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251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105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105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105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105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2166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2166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799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-191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-191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2774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2774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-8607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-8607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172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172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-8435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-8435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5331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5331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799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6130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6130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2021-10-13T09:51:29Z</cp:lastPrinted>
  <dcterms:created xsi:type="dcterms:W3CDTF">2006-09-16T00:00:00Z</dcterms:created>
  <dcterms:modified xsi:type="dcterms:W3CDTF">2021-10-13T12:58:51Z</dcterms:modified>
  <cp:category/>
  <cp:version/>
  <cp:contentType/>
  <cp:contentStatus/>
</cp:coreProperties>
</file>